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" sheetId="1" r:id="rId4"/>
    <sheet state="visible" name="Journal" sheetId="2" r:id="rId5"/>
    <sheet state="visible" name="Settings" sheetId="3" r:id="rId6"/>
    <sheet state="visible" name="Tutorial" sheetId="4" r:id="rId7"/>
  </sheets>
  <definedNames/>
  <calcPr/>
</workbook>
</file>

<file path=xl/sharedStrings.xml><?xml version="1.0" encoding="utf-8"?>
<sst xmlns="http://schemas.openxmlformats.org/spreadsheetml/2006/main" count="137" uniqueCount="110">
  <si>
    <t>Excel Trading Journal Template</t>
  </si>
  <si>
    <t>UltraTrader Automated Trading Journal</t>
  </si>
  <si>
    <t>Account Health (The Vitals)</t>
  </si>
  <si>
    <t>Starting Balance</t>
  </si>
  <si>
    <t>Current Equity</t>
  </si>
  <si>
    <t>Account Growth</t>
  </si>
  <si>
    <t>Expectancy ($)</t>
  </si>
  <si>
    <t>Avg Win vs Avg Loss</t>
  </si>
  <si>
    <t>Equity Curve</t>
  </si>
  <si>
    <t>Style Analysis (Long vs. Short)</t>
  </si>
  <si>
    <t>Long Win Rate</t>
  </si>
  <si>
    <t>Short Win Rate</t>
  </si>
  <si>
    <t>Long Total PnL</t>
  </si>
  <si>
    <t>Short Total PnL</t>
  </si>
  <si>
    <t>Strategy Audit</t>
  </si>
  <si>
    <t>Strategy</t>
  </si>
  <si>
    <t>Trade Count</t>
  </si>
  <si>
    <t>Total PnL</t>
  </si>
  <si>
    <t>Trend Following</t>
  </si>
  <si>
    <t>Breakout</t>
  </si>
  <si>
    <t>Mean Reversion</t>
  </si>
  <si>
    <t>Scalp</t>
  </si>
  <si>
    <t>Swing</t>
  </si>
  <si>
    <t>HODL</t>
  </si>
  <si>
    <t xml:space="preserve">    
UltraTrader Automated Trading Journal</t>
  </si>
  <si>
    <t>Date</t>
  </si>
  <si>
    <t>Time</t>
  </si>
  <si>
    <t>Pair</t>
  </si>
  <si>
    <t>Direction</t>
  </si>
  <si>
    <t>Status</t>
  </si>
  <si>
    <t>Entry Price</t>
  </si>
  <si>
    <t>Exit Price</t>
  </si>
  <si>
    <t>Stop Loss</t>
  </si>
  <si>
    <t>Pos Size (Units)</t>
  </si>
  <si>
    <t>Fees ($)</t>
  </si>
  <si>
    <t>Notes</t>
  </si>
  <si>
    <t>[AUTO] Net PnL</t>
  </si>
  <si>
    <t>Realized R:R</t>
  </si>
  <si>
    <t>Cumulative PnL</t>
  </si>
  <si>
    <t>BTC/USDT</t>
  </si>
  <si>
    <t>Long</t>
  </si>
  <si>
    <t>Closed</t>
  </si>
  <si>
    <t>Clean trend continuation</t>
  </si>
  <si>
    <t>ETH/USDT</t>
  </si>
  <si>
    <t>Held too long, hit stop</t>
  </si>
  <si>
    <t>SOL/USD</t>
  </si>
  <si>
    <t>Weekend pump</t>
  </si>
  <si>
    <t>High leverage scalp</t>
  </si>
  <si>
    <t>DOGE/USDT</t>
  </si>
  <si>
    <t>Short</t>
  </si>
  <si>
    <t>Chasing the pump, bad idea</t>
  </si>
  <si>
    <t>ADA/USD</t>
  </si>
  <si>
    <t>Open</t>
  </si>
  <si>
    <t>Missed my exit signal</t>
  </si>
  <si>
    <t>General Setup</t>
  </si>
  <si>
    <t>Strategies</t>
  </si>
  <si>
    <t>Market</t>
  </si>
  <si>
    <t>Starting Balance:</t>
  </si>
  <si>
    <t>Crypto</t>
  </si>
  <si>
    <t>Step by Step Guide To Use This File</t>
  </si>
  <si>
    <t>STEP 0: MAKE THIS FILE YOURS</t>
  </si>
  <si>
    <t>Download or make a copy of this file.</t>
  </si>
  <si>
    <t>STEP 1: SETTINGS SETUP</t>
  </si>
  <si>
    <t>Go to Settings sheet. Change Starting Balance to your amount (default $10,000). No other changes needed.</t>
  </si>
  <si>
    <t>STEP 2: RECORD TRADES</t>
  </si>
  <si>
    <t>Go to Journal sheet. Each trade = one row.</t>
  </si>
  <si>
    <t>Fill these columns:</t>
  </si>
  <si>
    <t>- Date: YYYY-MM-DD format</t>
  </si>
  <si>
    <t>- Time: HH:MM:SS format</t>
  </si>
  <si>
    <t>- Pair: e.g. BTC/USDT</t>
  </si>
  <si>
    <t>- Strategy: Pick from dropdown (Trend Following, Breakout, Scalp, Swing, Mean Reversion, HODL)</t>
  </si>
  <si>
    <t>- Direction: Long or Short</t>
  </si>
  <si>
    <t>- Status: Open or Closed</t>
  </si>
  <si>
    <t>- Leverage/Contract Size: Position size</t>
  </si>
  <si>
    <t>- Entry Price: Your entry</t>
  </si>
  <si>
    <t>- Exit Price: Your exit (leave blank if open)</t>
  </si>
  <si>
    <t>CONTRACT SIZES &amp; POSITION SIZING</t>
  </si>
  <si>
    <t>FOREX (Currency Pairs):</t>
  </si>
  <si>
    <t>- Standard Lot: 100,000 units of base currency</t>
  </si>
  <si>
    <t>- Mini Lot: 10,000 units of base currency</t>
  </si>
  <si>
    <t>- Micro Lot: 1,000 units of base currency</t>
  </si>
  <si>
    <t>- Example: For EUR/USD, 1 Standard Lot = 100,000 EUR</t>
  </si>
  <si>
    <t>- Enter your lot size in the Contract Size column</t>
  </si>
  <si>
    <t>GOLD &amp; PRECIOUS METALS:</t>
  </si>
  <si>
    <t>- Standard Unit: 1 oz (Troy ounce)</t>
  </si>
  <si>
    <t>- Typical contract size: 100 oz per contract</t>
  </si>
  <si>
    <t>- Micro contract: 10 oz per contract</t>
  </si>
  <si>
    <t>- Example: Buy 1 contract = 100 oz of gold</t>
  </si>
  <si>
    <t>- Enter number of contracts in the Contract Size column</t>
  </si>
  <si>
    <t>CRYPTO:</t>
  </si>
  <si>
    <t>- Variable based on exchange</t>
  </si>
  <si>
    <t>- Bitcoin (BTC): Usually 0.001 to 1 BTC per position</t>
  </si>
  <si>
    <t>- Ethereum (ETH): Usually 0.01 to 10 ETH per position</t>
  </si>
  <si>
    <t>- Altcoins: Variable based on price</t>
  </si>
  <si>
    <t>- Enter your leverage multiplier in the Leverage column</t>
  </si>
  <si>
    <t>STOCKS:</t>
  </si>
  <si>
    <t>- 1 share = 1 contract unit</t>
  </si>
  <si>
    <t>- Enter number of shares in the Contract Size column</t>
  </si>
  <si>
    <t>- Example: Buy 100 shares of Apple = 100 contract size</t>
  </si>
  <si>
    <t>STEP 3: UPDATE TRADES</t>
  </si>
  <si>
    <t>When trade closes:</t>
  </si>
  <si>
    <t>- Change Status to Closed</t>
  </si>
  <si>
    <t>- Enter Exit Price</t>
  </si>
  <si>
    <t>Everything updates automatically.</t>
  </si>
  <si>
    <t>STEP 4: REVIEW DASHBOARD</t>
  </si>
  <si>
    <t>Go to Dashboard sheet to see:</t>
  </si>
  <si>
    <t>- Account Health: Balance, Growth %, Win Rate, Expected profit per trade</t>
  </si>
  <si>
    <t>- Style Analysis: Long vs Short performance</t>
  </si>
  <si>
    <t>- Strategy Audit: Which emotions make/lose money</t>
  </si>
  <si>
    <t>That's it. Record trades. Review stats weekly.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</si>
</sst>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yyyy-mm-dd"/>
    <numFmt numFmtId="166" formatCode="h:mm:ss am/pm"/>
    <numFmt numFmtId="167" formatCode="&quot;$&quot;#,##0"/>
  </numFmts>
  <fonts count="17">
    <font>
      <sz val="10.0"/>
      <color rgb="FF000000"/>
      <name val="Arial"/>
      <scheme val="minor"/>
    </font>
    <font>
      <b/>
      <sz val="13.0"/>
      <color theme="1"/>
      <name val="Inter"/>
    </font>
    <font>
      <b/>
      <sz val="13.0"/>
      <color theme="0"/>
      <name val="Inter"/>
    </font>
    <font>
      <b/>
      <u/>
      <sz val="13.0"/>
      <color theme="0"/>
      <name val="Inter"/>
    </font>
    <font>
      <b/>
      <u/>
      <sz val="13.0"/>
      <color theme="1"/>
      <name val="Inter"/>
    </font>
    <font>
      <color theme="1"/>
      <name val="Inter"/>
    </font>
    <font>
      <b/>
      <sz val="12.0"/>
      <color theme="1"/>
      <name val="Inter"/>
    </font>
    <font>
      <i/>
      <color theme="1"/>
      <name val="Inter"/>
    </font>
    <font>
      <b/>
      <color theme="1"/>
      <name val="Inter"/>
    </font>
    <font>
      <color theme="1"/>
      <name val="Arial"/>
      <scheme val="minor"/>
    </font>
    <font>
      <sz val="10.0"/>
      <color theme="1"/>
      <name val="Inter"/>
    </font>
    <font>
      <b/>
      <u/>
      <sz val="13.0"/>
      <color rgb="FFFFFFFF"/>
      <name val="Inter"/>
    </font>
    <font>
      <b/>
      <u/>
      <sz val="13.0"/>
      <color rgb="FF000000"/>
      <name val="Inter"/>
    </font>
    <font>
      <b/>
      <color rgb="FFFFFFFF"/>
      <name val="Inter"/>
    </font>
    <font>
      <color rgb="FF1F1F1F"/>
      <name val="Inter"/>
    </font>
    <font>
      <sz val="9.0"/>
      <color rgb="FF444746"/>
      <name val="&quot;Google Sans Mono&quot;"/>
    </font>
    <font>
      <b/>
      <sz val="10.0"/>
      <color rgb="FFFFFFFF"/>
      <name val="Inter"/>
    </font>
  </fonts>
  <fills count="10">
    <fill>
      <patternFill patternType="none"/>
    </fill>
    <fill>
      <patternFill patternType="lightGray"/>
    </fill>
    <fill>
      <patternFill patternType="solid">
        <fgColor rgb="FF3D4DFF"/>
        <bgColor rgb="FF3D4DFF"/>
      </patternFill>
    </fill>
    <fill>
      <patternFill patternType="solid">
        <fgColor theme="0"/>
        <bgColor theme="0"/>
      </patternFill>
    </fill>
    <fill>
      <patternFill patternType="solid">
        <fgColor rgb="FFF3F4F6"/>
        <bgColor rgb="FFF3F4F6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00000"/>
        <bgColor rgb="FF000000"/>
      </patternFill>
    </fill>
    <fill>
      <patternFill patternType="solid">
        <fgColor rgb="FFDDE3EA"/>
        <bgColor rgb="FFDDE3EA"/>
      </patternFill>
    </fill>
    <fill>
      <patternFill patternType="solid">
        <fgColor rgb="FFB9F1E2"/>
        <bgColor rgb="FFB9F1E2"/>
      </patternFill>
    </fill>
  </fills>
  <borders count="2">
    <border/>
    <border>
      <right style="thin">
        <color rgb="FFD6D8E1"/>
      </right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3" numFmtId="0" xfId="0" applyAlignment="1" applyFont="1">
      <alignment horizontal="left" readingOrder="0" vertical="center"/>
    </xf>
    <xf borderId="0" fillId="2" fontId="4" numFmtId="0" xfId="0" applyAlignment="1" applyFont="1">
      <alignment horizontal="left" readingOrder="0" vertical="center"/>
    </xf>
    <xf borderId="0" fillId="2" fontId="1" numFmtId="0" xfId="0" applyAlignment="1" applyFont="1">
      <alignment horizontal="left" vertical="center"/>
    </xf>
    <xf borderId="0" fillId="3" fontId="1" numFmtId="0" xfId="0" applyAlignment="1" applyFill="1" applyFont="1">
      <alignment horizontal="left" readingOrder="0" vertical="center"/>
    </xf>
    <xf borderId="0" fillId="3" fontId="1" numFmtId="0" xfId="0" applyAlignment="1" applyFont="1">
      <alignment horizontal="left" vertical="center"/>
    </xf>
    <xf borderId="0" fillId="4" fontId="1" numFmtId="0" xfId="0" applyAlignment="1" applyFill="1" applyFont="1">
      <alignment horizontal="left" readingOrder="0" vertical="center"/>
    </xf>
    <xf borderId="0" fillId="4" fontId="1" numFmtId="0" xfId="0" applyAlignment="1" applyFont="1">
      <alignment horizontal="left" vertical="center"/>
    </xf>
    <xf borderId="0" fillId="5" fontId="5" numFmtId="0" xfId="0" applyAlignment="1" applyFill="1" applyFont="1">
      <alignment readingOrder="0" vertical="center"/>
    </xf>
    <xf borderId="0" fillId="5" fontId="5" numFmtId="0" xfId="0" applyAlignment="1" applyFont="1">
      <alignment vertical="center"/>
    </xf>
    <xf borderId="0" fillId="5" fontId="5" numFmtId="0" xfId="0" applyAlignment="1" applyFont="1">
      <alignment horizontal="center" readingOrder="0" vertical="center"/>
    </xf>
    <xf borderId="1" fillId="5" fontId="5" numFmtId="0" xfId="0" applyAlignment="1" applyBorder="1" applyFont="1">
      <alignment horizontal="center" readingOrder="0" vertical="center"/>
    </xf>
    <xf borderId="0" fillId="5" fontId="6" numFmtId="164" xfId="0" applyAlignment="1" applyFont="1" applyNumberFormat="1">
      <alignment horizontal="center" readingOrder="0" vertical="center"/>
    </xf>
    <xf borderId="1" fillId="5" fontId="6" numFmtId="164" xfId="0" applyAlignment="1" applyBorder="1" applyFont="1" applyNumberFormat="1">
      <alignment horizontal="center" readingOrder="0" vertical="center"/>
    </xf>
    <xf borderId="1" fillId="5" fontId="6" numFmtId="164" xfId="0" applyAlignment="1" applyBorder="1" applyFont="1" applyNumberFormat="1">
      <alignment horizontal="center" vertical="center"/>
    </xf>
    <xf borderId="1" fillId="5" fontId="6" numFmtId="10" xfId="0" applyAlignment="1" applyBorder="1" applyFont="1" applyNumberFormat="1">
      <alignment horizontal="center" vertical="center"/>
    </xf>
    <xf borderId="1" fillId="5" fontId="6" numFmtId="0" xfId="0" applyAlignment="1" applyBorder="1" applyFont="1">
      <alignment horizontal="center" vertical="center"/>
    </xf>
    <xf borderId="1" fillId="5" fontId="5" numFmtId="0" xfId="0" applyAlignment="1" applyBorder="1" applyFont="1">
      <alignment horizontal="center" vertical="center"/>
    </xf>
    <xf borderId="0" fillId="3" fontId="5" numFmtId="0" xfId="0" applyAlignment="1" applyFont="1">
      <alignment vertical="center"/>
    </xf>
    <xf borderId="0" fillId="3" fontId="7" numFmtId="0" xfId="0" applyAlignment="1" applyFont="1">
      <alignment readingOrder="0" shrinkToFit="0" vertical="center" wrapText="1"/>
    </xf>
    <xf borderId="0" fillId="3" fontId="8" numFmtId="0" xfId="0" applyAlignment="1" applyFont="1">
      <alignment readingOrder="0" vertical="center"/>
    </xf>
    <xf borderId="0" fillId="3" fontId="7" numFmtId="0" xfId="0" applyAlignment="1" applyFont="1">
      <alignment readingOrder="0" vertical="center"/>
    </xf>
    <xf borderId="0" fillId="4" fontId="1" numFmtId="0" xfId="0" applyAlignment="1" applyFont="1">
      <alignment vertical="center"/>
    </xf>
    <xf borderId="0" fillId="3" fontId="5" numFmtId="0" xfId="0" applyAlignment="1" applyFont="1">
      <alignment readingOrder="0" vertical="center"/>
    </xf>
    <xf borderId="0" fillId="3" fontId="5" numFmtId="0" xfId="0" applyAlignment="1" applyFont="1">
      <alignment horizontal="center" readingOrder="0" vertical="center"/>
    </xf>
    <xf borderId="1" fillId="3" fontId="5" numFmtId="0" xfId="0" applyAlignment="1" applyBorder="1" applyFont="1">
      <alignment horizontal="center" readingOrder="0" vertical="center"/>
    </xf>
    <xf borderId="0" fillId="3" fontId="6" numFmtId="10" xfId="0" applyAlignment="1" applyFont="1" applyNumberFormat="1">
      <alignment horizontal="center" vertical="center"/>
    </xf>
    <xf borderId="1" fillId="3" fontId="6" numFmtId="10" xfId="0" applyAlignment="1" applyBorder="1" applyFont="1" applyNumberFormat="1">
      <alignment horizontal="center" vertical="center"/>
    </xf>
    <xf borderId="1" fillId="3" fontId="5" numFmtId="0" xfId="0" applyAlignment="1" applyBorder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0" fillId="3" fontId="5" numFmtId="0" xfId="0" applyAlignment="1" applyFont="1">
      <alignment horizontal="center" vertical="center"/>
    </xf>
    <xf borderId="1" fillId="0" fontId="9" numFmtId="0" xfId="0" applyAlignment="1" applyBorder="1" applyFont="1">
      <alignment horizontal="center"/>
    </xf>
    <xf borderId="0" fillId="4" fontId="8" numFmtId="0" xfId="0" applyAlignment="1" applyFont="1">
      <alignment readingOrder="0" vertical="center"/>
    </xf>
    <xf borderId="0" fillId="5" fontId="5" numFmtId="0" xfId="0" applyAlignment="1" applyFont="1">
      <alignment vertical="bottom"/>
    </xf>
    <xf borderId="0" fillId="3" fontId="5" numFmtId="0" xfId="0" applyAlignment="1" applyFont="1">
      <alignment horizontal="left" vertical="center"/>
    </xf>
    <xf borderId="0" fillId="6" fontId="5" numFmtId="0" xfId="0" applyAlignment="1" applyFill="1" applyFont="1">
      <alignment vertical="bottom"/>
    </xf>
    <xf borderId="0" fillId="4" fontId="5" numFmtId="0" xfId="0" applyAlignment="1" applyFont="1">
      <alignment horizontal="left" vertical="center"/>
    </xf>
    <xf borderId="0" fillId="3" fontId="10" numFmtId="0" xfId="0" applyAlignment="1" applyFont="1">
      <alignment readingOrder="0" vertical="center"/>
    </xf>
    <xf borderId="0" fillId="2" fontId="11" numFmtId="0" xfId="0" applyAlignment="1" applyFont="1">
      <alignment horizontal="center" readingOrder="0" vertical="top"/>
    </xf>
    <xf borderId="0" fillId="2" fontId="12" numFmtId="0" xfId="0" applyAlignment="1" applyFont="1">
      <alignment horizontal="left" readingOrder="0" vertical="center"/>
    </xf>
    <xf borderId="0" fillId="2" fontId="13" numFmtId="0" xfId="0" applyAlignment="1" applyFont="1">
      <alignment horizontal="center" readingOrder="0" shrinkToFit="0" vertical="center" wrapText="1"/>
    </xf>
    <xf borderId="0" fillId="7" fontId="13" numFmtId="0" xfId="0" applyAlignment="1" applyFill="1" applyFont="1">
      <alignment horizontal="center" readingOrder="0" shrinkToFit="0" vertical="center" wrapText="1"/>
    </xf>
    <xf borderId="0" fillId="0" fontId="14" numFmtId="165" xfId="0" applyAlignment="1" applyFont="1" applyNumberFormat="1">
      <alignment horizontal="left" vertical="bottom"/>
    </xf>
    <xf borderId="0" fillId="0" fontId="14" numFmtId="166" xfId="0" applyAlignment="1" applyFont="1" applyNumberFormat="1">
      <alignment horizontal="left" readingOrder="0"/>
    </xf>
    <xf borderId="0" fillId="0" fontId="14" numFmtId="0" xfId="0" applyAlignment="1" applyFont="1">
      <alignment horizontal="left" readingOrder="0"/>
    </xf>
    <xf borderId="0" fillId="8" fontId="15" numFmtId="167" xfId="0" applyFill="1" applyFont="1" applyNumberFormat="1"/>
    <xf borderId="0" fillId="9" fontId="5" numFmtId="0" xfId="0" applyAlignment="1" applyFill="1" applyFont="1">
      <alignment horizontal="left"/>
    </xf>
    <xf borderId="0" fillId="9" fontId="5" numFmtId="164" xfId="0" applyAlignment="1" applyFont="1" applyNumberFormat="1">
      <alignment horizontal="left"/>
    </xf>
    <xf borderId="0" fillId="0" fontId="5" numFmtId="0" xfId="0" applyAlignment="1" applyFont="1">
      <alignment horizontal="left"/>
    </xf>
    <xf borderId="0" fillId="0" fontId="14" numFmtId="166" xfId="0" applyAlignment="1" applyFont="1" applyNumberFormat="1">
      <alignment horizontal="left" vertical="bottom"/>
    </xf>
    <xf borderId="0" fillId="0" fontId="14" numFmtId="0" xfId="0" applyAlignment="1" applyFont="1">
      <alignment horizontal="left" vertical="bottom"/>
    </xf>
    <xf borderId="0" fillId="0" fontId="14" numFmtId="0" xfId="0" applyAlignment="1" applyFont="1">
      <alignment horizontal="left" readingOrder="0" vertical="bottom"/>
    </xf>
    <xf borderId="0" fillId="0" fontId="5" numFmtId="0" xfId="0" applyAlignment="1" applyFont="1">
      <alignment horizontal="left" vertical="bottom"/>
    </xf>
    <xf borderId="0" fillId="9" fontId="5" numFmtId="167" xfId="0" applyAlignment="1" applyFont="1" applyNumberFormat="1">
      <alignment horizontal="left" vertical="bottom"/>
    </xf>
    <xf borderId="0" fillId="0" fontId="5" numFmtId="0" xfId="0" applyAlignment="1" applyFont="1">
      <alignment horizontal="left" readingOrder="0"/>
    </xf>
    <xf borderId="0" fillId="0" fontId="14" numFmtId="165" xfId="0" applyAlignment="1" applyFont="1" applyNumberFormat="1">
      <alignment horizontal="left" readingOrder="0"/>
    </xf>
    <xf borderId="0" fillId="9" fontId="5" numFmtId="167" xfId="0" applyAlignment="1" applyFont="1" applyNumberFormat="1">
      <alignment horizontal="left"/>
    </xf>
    <xf borderId="0" fillId="0" fontId="14" numFmtId="165" xfId="0" applyAlignment="1" applyFont="1" applyNumberFormat="1">
      <alignment readingOrder="0"/>
    </xf>
    <xf borderId="0" fillId="0" fontId="14" numFmtId="166" xfId="0" applyAlignment="1" applyFont="1" applyNumberFormat="1">
      <alignment readingOrder="0"/>
    </xf>
    <xf borderId="0" fillId="0" fontId="14" numFmtId="0" xfId="0" applyAlignment="1" applyFont="1">
      <alignment readingOrder="0"/>
    </xf>
    <xf borderId="0" fillId="0" fontId="5" numFmtId="0" xfId="0" applyFont="1"/>
    <xf borderId="0" fillId="2" fontId="16" numFmtId="0" xfId="0" applyAlignment="1" applyFont="1">
      <alignment horizontal="center" readingOrder="0" vertical="center"/>
    </xf>
    <xf borderId="0" fillId="2" fontId="13" numFmtId="0" xfId="0" applyAlignment="1" applyFont="1">
      <alignment horizontal="center" readingOrder="0" vertical="center"/>
    </xf>
    <xf borderId="0" fillId="0" fontId="10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10" numFmtId="164" xfId="0" applyAlignment="1" applyFont="1" applyNumberFormat="1">
      <alignment horizontal="left" readingOrder="0"/>
    </xf>
    <xf borderId="0" fillId="0" fontId="10" numFmtId="0" xfId="0" applyFont="1"/>
    <xf borderId="0" fillId="2" fontId="8" numFmtId="0" xfId="0" applyAlignment="1" applyFont="1">
      <alignment readingOrder="0" vertical="center"/>
    </xf>
    <xf borderId="0" fillId="4" fontId="5" numFmtId="0" xfId="0" applyAlignment="1" applyFont="1">
      <alignment vertical="center"/>
    </xf>
    <xf borderId="0" fillId="0" fontId="8" numFmtId="0" xfId="0" applyAlignment="1" applyFont="1">
      <alignment readingOrder="0"/>
    </xf>
    <xf borderId="0" fillId="0" fontId="5" numFmtId="0" xfId="0" applyFont="1"/>
    <xf borderId="0" fillId="5" fontId="8" numFmtId="0" xfId="0" applyAlignment="1" applyFont="1">
      <alignment readingOrder="0" vertical="center"/>
    </xf>
    <xf borderId="0" fillId="0" fontId="5" numFmtId="0" xfId="0" applyAlignment="1" applyFont="1">
      <alignment readingOrder="0"/>
    </xf>
    <xf borderId="0" fillId="0" fontId="7" numFmtId="0" xfId="0" applyAlignment="1" applyFont="1">
      <alignment readingOrder="0"/>
    </xf>
  </cellXfs>
  <cellStyles count="1">
    <cellStyle xfId="0" name="Normal" builtinId="0"/>
  </cellStyles>
  <dxfs count="8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1F1F1F"/>
          <bgColor rgb="FF1F1F1F"/>
        </patternFill>
      </fill>
      <border/>
    </dxf>
    <dxf>
      <font/>
      <fill>
        <patternFill patternType="solid">
          <fgColor rgb="FFF7F7FB"/>
          <bgColor rgb="FFF7F7FB"/>
        </patternFill>
      </fill>
      <border/>
    </dxf>
    <dxf>
      <font>
        <b/>
      </font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9C4C7"/>
          <bgColor rgb="FFF9C4C7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3">
    <tableStyle count="2" pivot="0" name="Dashboard-style">
      <tableStyleElement dxfId="1" type="firstRowStripe"/>
      <tableStyleElement dxfId="2" type="secondRowStripe"/>
    </tableStyle>
    <tableStyle count="3" pivot="0" name="Journal-style">
      <tableStyleElement dxfId="3" type="headerRow"/>
      <tableStyleElement dxfId="1" type="firstRowStripe"/>
      <tableStyleElement dxfId="4" type="secondRowStripe"/>
    </tableStyle>
    <tableStyle count="3" pivot="0" name="Settings-style">
      <tableStyleElement dxfId="3" type="headerRow"/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771650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66825" cy="247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14450" cy="257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219200" cy="238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19:B24" displayName="Table_1" name="Table_1" id="1">
  <tableColumns count="1">
    <tableColumn name="Column1" id="1"/>
  </tableColumns>
  <tableStyleInfo name="Dashboard-style" showColumnStripes="0" showFirstColumn="1" showLastColumn="1" showRowStripes="1"/>
</table>
</file>

<file path=xl/tables/table2.xml><?xml version="1.0" encoding="utf-8"?>
<table xmlns="http://schemas.openxmlformats.org/spreadsheetml/2006/main" headerRowCount="0" ref="A2:W101" displayName="Table_2" name="Table_2" id="2">
  <tableColumns count="2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</tableColumns>
  <tableStyleInfo name="Journal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ref="A2:D18" displayName="Table_3" name="Table_3" id="3">
  <tableColumns count="4">
    <tableColumn name="General Setup" id="1"/>
    <tableColumn name="Strategies" id="2"/>
    <tableColumn name="Status" id="3"/>
    <tableColumn name="Market" id="4"/>
  </tableColumns>
  <tableStyleInfo name="Setting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B4750"/>
      </a:accent2>
      <a:accent3>
        <a:srgbClr val="FBBC04"/>
      </a:accent3>
      <a:accent4>
        <a:srgbClr val="13B98D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ultratrader.app/" TargetMode="External"/><Relationship Id="rId2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ultratrader.app/" TargetMode="External"/><Relationship Id="rId2" Type="http://schemas.openxmlformats.org/officeDocument/2006/relationships/drawing" Target="../drawings/drawing2.xml"/><Relationship Id="rId4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ultratrader.app/" TargetMode="External"/><Relationship Id="rId2" Type="http://schemas.openxmlformats.org/officeDocument/2006/relationships/drawing" Target="../drawings/drawing3.xml"/><Relationship Id="rId4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ultratrader.app/" TargetMode="Externa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0"/>
    <col customWidth="1" min="2" max="2" width="23.25"/>
    <col customWidth="1" min="3" max="3" width="21.5"/>
    <col customWidth="1" min="4" max="4" width="32.38"/>
    <col customWidth="1" min="5" max="5" width="24.13"/>
    <col customWidth="1" min="6" max="6" width="36.0"/>
    <col customWidth="1" min="7" max="7" width="26.75"/>
    <col customWidth="1" min="9" max="9" width="27.0"/>
  </cols>
  <sheetData>
    <row r="1" ht="54.0" customHeight="1">
      <c r="A1" s="1"/>
      <c r="B1" s="1"/>
      <c r="C1" s="2" t="s">
        <v>0</v>
      </c>
      <c r="H1" s="3" t="s">
        <v>1</v>
      </c>
      <c r="I1" s="4"/>
      <c r="J1" s="5"/>
      <c r="K1" s="3"/>
      <c r="L1" s="5"/>
      <c r="M1" s="5"/>
      <c r="N1" s="5"/>
    </row>
    <row r="2">
      <c r="A2" s="6"/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</row>
    <row r="3" ht="15.75" customHeight="1">
      <c r="A3" s="6"/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</row>
    <row r="4" ht="39.0" customHeight="1">
      <c r="A4" s="8"/>
      <c r="B4" s="8" t="s">
        <v>2</v>
      </c>
      <c r="F4" s="9"/>
      <c r="G4" s="9"/>
      <c r="H4" s="9"/>
      <c r="I4" s="9"/>
      <c r="J4" s="9"/>
      <c r="K4" s="9"/>
      <c r="L4" s="9"/>
      <c r="M4" s="9"/>
      <c r="N4" s="9"/>
    </row>
    <row r="5" ht="21.0" customHeight="1">
      <c r="A5" s="10"/>
      <c r="B5" s="10"/>
      <c r="C5" s="10"/>
      <c r="D5" s="10"/>
      <c r="E5" s="10"/>
      <c r="F5" s="10"/>
      <c r="G5" s="10"/>
      <c r="H5" s="11"/>
      <c r="I5" s="11"/>
      <c r="J5" s="11"/>
      <c r="K5" s="11"/>
      <c r="L5" s="11"/>
      <c r="M5" s="11"/>
      <c r="N5" s="11"/>
    </row>
    <row r="6" ht="21.0" customHeight="1">
      <c r="A6" s="12"/>
      <c r="B6" s="13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11"/>
      <c r="I6" s="11"/>
      <c r="J6" s="11"/>
      <c r="K6" s="11"/>
      <c r="L6" s="11"/>
      <c r="M6" s="11"/>
      <c r="N6" s="11"/>
    </row>
    <row r="7" ht="34.5" customHeight="1">
      <c r="A7" s="14"/>
      <c r="B7" s="15">
        <v>10000.0</v>
      </c>
      <c r="C7" s="16">
        <f>Settings!$A$4 + SUM(Journal!N:N)</f>
        <v>10750</v>
      </c>
      <c r="D7" s="17">
        <f>(C7 - Settings!$A$4) / Settings!$A$4</f>
        <v>0.075</v>
      </c>
      <c r="E7" s="16">
        <f>AVERAGE(Journal!N:N)</f>
        <v>125</v>
      </c>
      <c r="F7" s="18" t="str">
        <f>"Wins: $" &amp; ROUND(AVERAGEIF(Journal!N:N, "&gt;0"),0) &amp; " / Losses: $" &amp; ROUND(ABS(AVERAGEIF(Journal!N:N, "&lt;0")),0)</f>
        <v>Wins: $2750 / Losses: $2500</v>
      </c>
      <c r="G7" s="19"/>
      <c r="H7" s="11"/>
      <c r="I7" s="11"/>
      <c r="J7" s="11"/>
      <c r="K7" s="11"/>
      <c r="L7" s="11"/>
      <c r="M7" s="11"/>
      <c r="N7" s="11"/>
    </row>
    <row r="8" ht="21.0" customHeight="1">
      <c r="A8" s="20"/>
      <c r="B8" s="20"/>
      <c r="C8" s="20"/>
      <c r="D8" s="21"/>
      <c r="E8" s="21"/>
      <c r="F8" s="20"/>
      <c r="G8" s="20"/>
      <c r="H8" s="20"/>
      <c r="I8" s="20"/>
      <c r="J8" s="20"/>
      <c r="K8" s="20"/>
      <c r="L8" s="20"/>
      <c r="M8" s="20"/>
      <c r="N8" s="20"/>
    </row>
    <row r="9">
      <c r="A9" s="22"/>
      <c r="B9" s="22"/>
      <c r="C9" s="20"/>
      <c r="D9" s="23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ht="39.75" customHeight="1">
      <c r="A10" s="8"/>
      <c r="B10" s="8" t="s">
        <v>9</v>
      </c>
      <c r="F10" s="24"/>
      <c r="G10" s="24"/>
      <c r="H10" s="24"/>
      <c r="I10" s="24"/>
      <c r="J10" s="24"/>
      <c r="K10" s="24"/>
      <c r="L10" s="24"/>
      <c r="M10" s="24"/>
      <c r="N10" s="24"/>
    </row>
    <row r="11" ht="23.25" customHeight="1">
      <c r="A11" s="25"/>
      <c r="B11" s="25"/>
      <c r="C11" s="25"/>
      <c r="D11" s="25"/>
      <c r="E11" s="25"/>
      <c r="F11" s="20"/>
      <c r="G11" s="20"/>
      <c r="H11" s="20"/>
      <c r="I11" s="20"/>
      <c r="J11" s="20"/>
      <c r="K11" s="20"/>
      <c r="L11" s="20"/>
      <c r="M11" s="20"/>
      <c r="N11" s="20"/>
    </row>
    <row r="12" ht="23.25" customHeight="1">
      <c r="A12" s="26"/>
      <c r="B12" s="27" t="s">
        <v>10</v>
      </c>
      <c r="C12" s="27" t="s">
        <v>11</v>
      </c>
      <c r="D12" s="27" t="s">
        <v>12</v>
      </c>
      <c r="E12" s="27" t="s">
        <v>13</v>
      </c>
      <c r="F12" s="20"/>
      <c r="G12" s="20"/>
      <c r="H12" s="20"/>
      <c r="I12" s="20"/>
      <c r="J12" s="20"/>
      <c r="K12" s="20"/>
      <c r="L12" s="20"/>
      <c r="M12" s="20"/>
      <c r="N12" s="20"/>
    </row>
    <row r="13" ht="24.75" customHeight="1">
      <c r="A13" s="28"/>
      <c r="B13" s="29">
        <f>COUNTIFS(Journal!E:E, "Long", Journal!N:N, "&gt;0") / COUNTIF(Journal!E:E, "Long")</f>
        <v>0.6</v>
      </c>
      <c r="C13" s="29">
        <f>COUNTIFS(Journal!E:E, "Short", Journal!N:N, "&gt;0") / COUNTIF(Journal!E:E, "Short")</f>
        <v>0</v>
      </c>
      <c r="D13" s="30"/>
      <c r="E13" s="31">
        <f>SUMIF(Journal!E:E, "Short", Journal!N:N)</f>
        <v>-250</v>
      </c>
      <c r="F13" s="20"/>
      <c r="G13" s="20"/>
      <c r="H13" s="20"/>
      <c r="I13" s="20"/>
      <c r="J13" s="20"/>
      <c r="K13" s="20"/>
      <c r="L13" s="20"/>
      <c r="M13" s="20"/>
      <c r="N13" s="20"/>
    </row>
    <row r="14" ht="10.5" customHeight="1">
      <c r="A14" s="32"/>
      <c r="B14" s="30" t="str">
        <f>IFERROR(__xludf.DUMMYFUNCTION("SPARKLINE({B13, 1-B13}, {""charttype"",""bar""; ""color1"",""#13b98d""; ""color2"",""#eb4750""})"),"")</f>
        <v/>
      </c>
      <c r="C14" s="30" t="str">
        <f>IFERROR(__xludf.DUMMYFUNCTION("SPARKLINE({C13, 1-C13}, {""charttype"",""bar""; ""color1"",""#13b98d""; ""color2"",""#eb4750""})"),"")</f>
        <v/>
      </c>
      <c r="D14" s="33"/>
      <c r="E14" s="30"/>
      <c r="F14" s="20"/>
      <c r="G14" s="20"/>
      <c r="H14" s="20"/>
      <c r="I14" s="20"/>
      <c r="J14" s="20"/>
      <c r="K14" s="20"/>
      <c r="L14" s="20"/>
      <c r="M14" s="20"/>
      <c r="N14" s="20"/>
    </row>
    <row r="15" ht="37.5" customHeight="1">
      <c r="A15" s="25"/>
      <c r="B15" s="25"/>
      <c r="C15" s="25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ht="39.75" customHeight="1">
      <c r="A16" s="8"/>
      <c r="B16" s="8" t="s">
        <v>14</v>
      </c>
      <c r="F16" s="24"/>
      <c r="G16" s="24"/>
      <c r="H16" s="24"/>
      <c r="I16" s="24"/>
      <c r="J16" s="24"/>
      <c r="K16" s="24"/>
      <c r="L16" s="24"/>
      <c r="M16" s="24"/>
      <c r="N16" s="24"/>
    </row>
    <row r="17">
      <c r="A17" s="22"/>
      <c r="B17" s="22"/>
      <c r="C17" s="22"/>
      <c r="D17" s="22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ht="22.5" customHeight="1">
      <c r="A18" s="22"/>
      <c r="B18" s="34" t="s">
        <v>15</v>
      </c>
      <c r="C18" s="34" t="s">
        <v>16</v>
      </c>
      <c r="D18" s="34" t="s">
        <v>17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>
      <c r="A19" s="25"/>
      <c r="B19" s="35" t="s">
        <v>18</v>
      </c>
      <c r="C19" s="36">
        <f>COUNTIF(Journal!D:D, "Trend Following")</f>
        <v>1</v>
      </c>
      <c r="D19" s="36">
        <f>SUMIF(Journal!D:D, "Trend Following", Journal!N:N)</f>
        <v>1500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>
      <c r="A20" s="25"/>
      <c r="B20" s="37" t="s">
        <v>19</v>
      </c>
      <c r="C20" s="38">
        <f>COUNTIF(Journal!D:D, "Breakout")</f>
        <v>1</v>
      </c>
      <c r="D20" s="38">
        <f>SUMIF(Journal!D:D, "Breakout", Journal!N:N)</f>
        <v>6000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>
      <c r="A21" s="25"/>
      <c r="B21" s="35" t="s">
        <v>20</v>
      </c>
      <c r="C21" s="36">
        <f>COUNTIF(Journal!D:D, "Mean Reversion")</f>
        <v>1</v>
      </c>
      <c r="D21" s="36">
        <f>SUMIF(Journal!D:D, "Mean Reversion", Journal!N:N)</f>
        <v>-5000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>
      <c r="A22" s="25"/>
      <c r="B22" s="37" t="s">
        <v>21</v>
      </c>
      <c r="C22" s="38">
        <f>COUNTIF(Journal!D:D, "Trend Following")</f>
        <v>1</v>
      </c>
      <c r="D22" s="38">
        <f>SUMIF(Journal!D:D, "Scalp", Journal!N:N)</f>
        <v>-250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>
      <c r="A23" s="39"/>
      <c r="B23" s="35" t="s">
        <v>22</v>
      </c>
      <c r="C23" s="36">
        <f>COUNTIF(Journal!D:D, "Swing")</f>
        <v>1</v>
      </c>
      <c r="D23" s="36">
        <f>SUMIF(Journal!D:D, "Swing", Journal!N:N)</f>
        <v>750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>
      <c r="A24" s="39"/>
      <c r="B24" s="37" t="s">
        <v>23</v>
      </c>
      <c r="C24" s="38">
        <f>COUNTIF(Journal!D:D, "HODL")</f>
        <v>1</v>
      </c>
      <c r="D24" s="38">
        <f>SUMIF(Journal!D:D, "HODL", Journal!N:N)</f>
        <v>-2250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>
      <c r="A25" s="25"/>
      <c r="B25" s="25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</sheetData>
  <mergeCells count="4">
    <mergeCell ref="C1:G1"/>
    <mergeCell ref="B4:E4"/>
    <mergeCell ref="B10:E10"/>
    <mergeCell ref="B16:E16"/>
  </mergeCells>
  <conditionalFormatting sqref="G7">
    <cfRule type="colorScale" priority="1">
      <colorScale>
        <cfvo type="min"/>
        <cfvo type="max"/>
        <color rgb="FFFFFFFF"/>
        <color rgb="FF13B98D"/>
      </colorScale>
    </cfRule>
  </conditionalFormatting>
  <hyperlinks>
    <hyperlink r:id="rId1" ref="H1"/>
  </hyperlinks>
  <drawing r:id="rId2"/>
  <tableParts count="1">
    <tablePart r:id="rId4"/>
  </tableParts>
  <extLst>
    <ext uri="{05C60535-1F16-4fd2-B633-F4F36F0B64E0}">
      <x14:sparklineGroups>
        <x14:sparklineGroup lineWeight="2.0" displayEmptyCellsAs="gap">
          <x14:colorSeries rgb="FF13B98D"/>
          <x14:sparklines>
            <x14:sparkline>
              <xm:f>Journal!P3:P12</xm:f>
              <xm:sqref>G7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6.63"/>
    <col customWidth="1" min="4" max="4" width="17.88"/>
    <col customWidth="1" min="5" max="5" width="10.88"/>
    <col customWidth="1" min="6" max="6" width="13.63"/>
    <col customWidth="1" min="7" max="7" width="14.63"/>
    <col customWidth="1" min="13" max="13" width="28.0"/>
  </cols>
  <sheetData>
    <row r="1" ht="50.25" customHeight="1">
      <c r="A1" s="1"/>
      <c r="B1" s="40" t="s">
        <v>24</v>
      </c>
      <c r="F1" s="5"/>
      <c r="G1" s="4"/>
      <c r="H1" s="5"/>
      <c r="I1" s="41"/>
      <c r="J1" s="5"/>
      <c r="K1" s="5"/>
      <c r="L1" s="5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>
      <c r="A2" s="43" t="s">
        <v>25</v>
      </c>
      <c r="B2" s="43" t="s">
        <v>26</v>
      </c>
      <c r="C2" s="43" t="s">
        <v>27</v>
      </c>
      <c r="D2" s="43" t="s">
        <v>15</v>
      </c>
      <c r="E2" s="43" t="s">
        <v>28</v>
      </c>
      <c r="F2" s="43" t="s">
        <v>29</v>
      </c>
      <c r="G2" s="43" t="str">
        <f>IF(Settings!D3="Crypto","Leverage","Contract Size")</f>
        <v>Leverage</v>
      </c>
      <c r="H2" s="43" t="s">
        <v>30</v>
      </c>
      <c r="I2" s="43" t="s">
        <v>31</v>
      </c>
      <c r="J2" s="43" t="s">
        <v>32</v>
      </c>
      <c r="K2" s="43" t="s">
        <v>33</v>
      </c>
      <c r="L2" s="43" t="s">
        <v>34</v>
      </c>
      <c r="M2" s="43" t="s">
        <v>35</v>
      </c>
      <c r="N2" s="43" t="s">
        <v>36</v>
      </c>
      <c r="O2" s="43" t="s">
        <v>37</v>
      </c>
      <c r="P2" s="43" t="s">
        <v>38</v>
      </c>
      <c r="Q2" s="43"/>
      <c r="R2" s="43"/>
      <c r="S2" s="43"/>
      <c r="T2" s="43"/>
      <c r="U2" s="43"/>
      <c r="V2" s="43"/>
      <c r="W2" s="43"/>
    </row>
    <row r="3">
      <c r="A3" s="44">
        <v>45415.0</v>
      </c>
      <c r="B3" s="45">
        <v>0.5097222222222222</v>
      </c>
      <c r="C3" s="46" t="s">
        <v>39</v>
      </c>
      <c r="D3" s="46" t="s">
        <v>18</v>
      </c>
      <c r="E3" s="46" t="s">
        <v>40</v>
      </c>
      <c r="F3" s="46" t="s">
        <v>41</v>
      </c>
      <c r="G3" s="46">
        <v>1.0</v>
      </c>
      <c r="H3" s="46">
        <v>62000.0</v>
      </c>
      <c r="I3" s="46">
        <v>65000.0</v>
      </c>
      <c r="J3" s="46">
        <v>60500.0</v>
      </c>
      <c r="K3" s="46">
        <v>0.5</v>
      </c>
      <c r="L3" s="46">
        <v>30.0</v>
      </c>
      <c r="M3" s="46" t="s">
        <v>42</v>
      </c>
      <c r="N3" s="47">
        <f t="shared" ref="N3:N101" si="1">IF(ISBLANK(C3), "", IF(F3="Open", (IF(E3="Long", (I3-H3)*K3*G3, (H3-I3)*K3*G3)), IF(E3="Long", (I3-H3)*K3*G3, (H3-I3)*K3*G3)))</f>
        <v>1500</v>
      </c>
      <c r="O3" s="48">
        <f t="shared" ref="O3:O101" si="2">IF(ISBLANK(C3), "", IF($F3&lt;&gt;"Closed","", IF($E3="Long", (I3-H3)/(H3-J3), IF($E3="Short", (H3-I3)/(J3-H3), "" ) ) ) )
</f>
        <v>2</v>
      </c>
      <c r="P3" s="49">
        <f>Dashboard!B7+N3</f>
        <v>11500</v>
      </c>
      <c r="Q3" s="50"/>
      <c r="R3" s="50"/>
      <c r="S3" s="50"/>
      <c r="T3" s="50"/>
      <c r="U3" s="50"/>
      <c r="V3" s="50"/>
      <c r="W3" s="50"/>
    </row>
    <row r="4">
      <c r="A4" s="44">
        <v>45415.0</v>
      </c>
      <c r="B4" s="51">
        <v>0.5097222222222222</v>
      </c>
      <c r="C4" s="52" t="s">
        <v>43</v>
      </c>
      <c r="D4" s="53" t="s">
        <v>20</v>
      </c>
      <c r="E4" s="54" t="s">
        <v>40</v>
      </c>
      <c r="F4" s="52" t="s">
        <v>41</v>
      </c>
      <c r="G4" s="52">
        <v>10.0</v>
      </c>
      <c r="H4" s="52">
        <v>3100.0</v>
      </c>
      <c r="I4" s="52">
        <v>3050.0</v>
      </c>
      <c r="J4" s="52">
        <v>3080.0</v>
      </c>
      <c r="K4" s="52">
        <v>10.0</v>
      </c>
      <c r="L4" s="52">
        <v>15.0</v>
      </c>
      <c r="M4" s="52" t="s">
        <v>44</v>
      </c>
      <c r="N4" s="47">
        <f t="shared" si="1"/>
        <v>-5000</v>
      </c>
      <c r="O4" s="48">
        <f t="shared" si="2"/>
        <v>-2.5</v>
      </c>
      <c r="P4" s="55">
        <f t="shared" ref="P4:P101" si="3">IF(ISBLANK(C4), "", P3+N4)</f>
        <v>6500</v>
      </c>
      <c r="Q4" s="50"/>
      <c r="R4" s="50"/>
      <c r="S4" s="50"/>
      <c r="T4" s="50"/>
      <c r="U4" s="50"/>
      <c r="V4" s="50"/>
      <c r="W4" s="50"/>
    </row>
    <row r="5">
      <c r="A5" s="44">
        <v>45416.0</v>
      </c>
      <c r="B5" s="51">
        <v>0.5097222222222222</v>
      </c>
      <c r="C5" s="52" t="s">
        <v>45</v>
      </c>
      <c r="D5" s="52" t="s">
        <v>22</v>
      </c>
      <c r="E5" s="54" t="s">
        <v>40</v>
      </c>
      <c r="F5" s="52" t="s">
        <v>41</v>
      </c>
      <c r="G5" s="52">
        <v>1.0</v>
      </c>
      <c r="H5" s="52">
        <v>145.0</v>
      </c>
      <c r="I5" s="52">
        <v>160.0</v>
      </c>
      <c r="J5" s="52">
        <v>135.0</v>
      </c>
      <c r="K5" s="52">
        <v>50.0</v>
      </c>
      <c r="L5" s="52">
        <v>2.0</v>
      </c>
      <c r="M5" s="52" t="s">
        <v>46</v>
      </c>
      <c r="N5" s="47">
        <f t="shared" si="1"/>
        <v>750</v>
      </c>
      <c r="O5" s="48">
        <f t="shared" si="2"/>
        <v>1.5</v>
      </c>
      <c r="P5" s="55">
        <f t="shared" si="3"/>
        <v>7250</v>
      </c>
      <c r="Q5" s="56"/>
      <c r="R5" s="56"/>
      <c r="S5" s="56"/>
      <c r="T5" s="56"/>
      <c r="U5" s="56"/>
      <c r="V5" s="56"/>
      <c r="W5" s="56"/>
    </row>
    <row r="6">
      <c r="A6" s="57">
        <v>45418.0</v>
      </c>
      <c r="B6" s="45">
        <v>0.5097222222222222</v>
      </c>
      <c r="C6" s="46" t="s">
        <v>39</v>
      </c>
      <c r="D6" s="46" t="s">
        <v>19</v>
      </c>
      <c r="E6" s="46" t="s">
        <v>40</v>
      </c>
      <c r="F6" s="46" t="s">
        <v>41</v>
      </c>
      <c r="G6" s="46">
        <v>20.0</v>
      </c>
      <c r="H6" s="46">
        <v>64500.0</v>
      </c>
      <c r="I6" s="46">
        <v>66000.0</v>
      </c>
      <c r="J6" s="46">
        <v>64200.0</v>
      </c>
      <c r="K6" s="46">
        <v>0.2</v>
      </c>
      <c r="L6" s="46">
        <v>40.0</v>
      </c>
      <c r="M6" s="46" t="s">
        <v>47</v>
      </c>
      <c r="N6" s="47">
        <f t="shared" si="1"/>
        <v>6000</v>
      </c>
      <c r="O6" s="48">
        <f t="shared" si="2"/>
        <v>5</v>
      </c>
      <c r="P6" s="58">
        <f t="shared" si="3"/>
        <v>13250</v>
      </c>
      <c r="Q6" s="50"/>
      <c r="R6" s="50"/>
      <c r="S6" s="50"/>
      <c r="T6" s="50"/>
      <c r="U6" s="50"/>
      <c r="V6" s="50"/>
      <c r="W6" s="50"/>
    </row>
    <row r="7">
      <c r="A7" s="57">
        <v>45420.0</v>
      </c>
      <c r="B7" s="45">
        <v>0.5097222222222222</v>
      </c>
      <c r="C7" s="46" t="s">
        <v>48</v>
      </c>
      <c r="D7" s="46" t="s">
        <v>21</v>
      </c>
      <c r="E7" s="46" t="s">
        <v>49</v>
      </c>
      <c r="F7" s="46" t="s">
        <v>41</v>
      </c>
      <c r="G7" s="46">
        <v>5.0</v>
      </c>
      <c r="H7" s="46">
        <v>0.16</v>
      </c>
      <c r="I7" s="46">
        <v>0.165</v>
      </c>
      <c r="J7" s="46">
        <v>0.162</v>
      </c>
      <c r="K7" s="46">
        <v>10000.0</v>
      </c>
      <c r="L7" s="46">
        <v>8.0</v>
      </c>
      <c r="M7" s="46" t="s">
        <v>50</v>
      </c>
      <c r="N7" s="47">
        <f t="shared" si="1"/>
        <v>-250</v>
      </c>
      <c r="O7" s="48">
        <f t="shared" si="2"/>
        <v>-2.5</v>
      </c>
      <c r="P7" s="58">
        <f t="shared" si="3"/>
        <v>13000</v>
      </c>
      <c r="Q7" s="50"/>
      <c r="R7" s="50"/>
      <c r="S7" s="50"/>
      <c r="T7" s="50"/>
      <c r="U7" s="50"/>
      <c r="V7" s="50"/>
      <c r="W7" s="50"/>
    </row>
    <row r="8">
      <c r="A8" s="57">
        <v>46011.0</v>
      </c>
      <c r="B8" s="45">
        <v>0.5097222222222222</v>
      </c>
      <c r="C8" s="46" t="s">
        <v>51</v>
      </c>
      <c r="D8" s="46" t="s">
        <v>23</v>
      </c>
      <c r="E8" s="46" t="s">
        <v>40</v>
      </c>
      <c r="F8" s="46" t="s">
        <v>52</v>
      </c>
      <c r="G8" s="46">
        <v>1.0</v>
      </c>
      <c r="H8" s="46">
        <v>0.45</v>
      </c>
      <c r="I8" s="46"/>
      <c r="J8" s="46">
        <v>0.43</v>
      </c>
      <c r="K8" s="46">
        <v>5000.0</v>
      </c>
      <c r="L8" s="46">
        <v>5.0</v>
      </c>
      <c r="M8" s="46" t="s">
        <v>53</v>
      </c>
      <c r="N8" s="47">
        <f t="shared" si="1"/>
        <v>-2250</v>
      </c>
      <c r="O8" s="48" t="str">
        <f t="shared" si="2"/>
        <v/>
      </c>
      <c r="P8" s="58">
        <f t="shared" si="3"/>
        <v>10750</v>
      </c>
      <c r="Q8" s="50"/>
      <c r="R8" s="50"/>
      <c r="S8" s="50"/>
      <c r="T8" s="50"/>
      <c r="U8" s="50"/>
      <c r="V8" s="50"/>
      <c r="W8" s="50"/>
    </row>
    <row r="9">
      <c r="A9" s="59"/>
      <c r="B9" s="60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47" t="str">
        <f t="shared" si="1"/>
        <v/>
      </c>
      <c r="O9" s="48" t="str">
        <f t="shared" si="2"/>
        <v/>
      </c>
      <c r="P9" s="48" t="str">
        <f t="shared" si="3"/>
        <v/>
      </c>
      <c r="Q9" s="62"/>
      <c r="R9" s="62"/>
      <c r="S9" s="62"/>
      <c r="T9" s="62"/>
      <c r="U9" s="62"/>
      <c r="V9" s="62"/>
      <c r="W9" s="62"/>
    </row>
    <row r="10">
      <c r="A10" s="59"/>
      <c r="B10" s="60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47" t="str">
        <f t="shared" si="1"/>
        <v/>
      </c>
      <c r="O10" s="48" t="str">
        <f t="shared" si="2"/>
        <v/>
      </c>
      <c r="P10" s="48" t="str">
        <f t="shared" si="3"/>
        <v/>
      </c>
      <c r="Q10" s="62"/>
      <c r="R10" s="62"/>
      <c r="S10" s="62"/>
      <c r="T10" s="62"/>
      <c r="U10" s="62"/>
      <c r="V10" s="62"/>
      <c r="W10" s="62"/>
    </row>
    <row r="11">
      <c r="A11" s="59"/>
      <c r="B11" s="60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47" t="str">
        <f t="shared" si="1"/>
        <v/>
      </c>
      <c r="O11" s="48" t="str">
        <f t="shared" si="2"/>
        <v/>
      </c>
      <c r="P11" s="48" t="str">
        <f t="shared" si="3"/>
        <v/>
      </c>
      <c r="Q11" s="62"/>
      <c r="R11" s="62"/>
      <c r="S11" s="62"/>
      <c r="T11" s="62"/>
      <c r="U11" s="62"/>
      <c r="V11" s="62"/>
      <c r="W11" s="62"/>
    </row>
    <row r="12">
      <c r="A12" s="59"/>
      <c r="B12" s="60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47" t="str">
        <f t="shared" si="1"/>
        <v/>
      </c>
      <c r="O12" s="48" t="str">
        <f t="shared" si="2"/>
        <v/>
      </c>
      <c r="P12" s="48" t="str">
        <f t="shared" si="3"/>
        <v/>
      </c>
      <c r="Q12" s="62"/>
      <c r="R12" s="62"/>
      <c r="S12" s="62"/>
      <c r="T12" s="62"/>
      <c r="U12" s="62"/>
      <c r="V12" s="62"/>
      <c r="W12" s="62"/>
    </row>
    <row r="13">
      <c r="A13" s="59"/>
      <c r="B13" s="60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47" t="str">
        <f t="shared" si="1"/>
        <v/>
      </c>
      <c r="O13" s="48" t="str">
        <f t="shared" si="2"/>
        <v/>
      </c>
      <c r="P13" s="48" t="str">
        <f t="shared" si="3"/>
        <v/>
      </c>
      <c r="Q13" s="62"/>
      <c r="R13" s="62"/>
      <c r="S13" s="62"/>
      <c r="T13" s="62"/>
      <c r="U13" s="62"/>
      <c r="V13" s="62"/>
      <c r="W13" s="62"/>
    </row>
    <row r="14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47" t="str">
        <f t="shared" si="1"/>
        <v/>
      </c>
      <c r="O14" s="48" t="str">
        <f t="shared" si="2"/>
        <v/>
      </c>
      <c r="P14" s="48" t="str">
        <f t="shared" si="3"/>
        <v/>
      </c>
      <c r="Q14" s="62"/>
      <c r="R14" s="62"/>
      <c r="S14" s="62"/>
      <c r="T14" s="62"/>
      <c r="U14" s="62"/>
      <c r="V14" s="62"/>
      <c r="W14" s="62"/>
    </row>
    <row r="1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47" t="str">
        <f t="shared" si="1"/>
        <v/>
      </c>
      <c r="O15" s="48" t="str">
        <f t="shared" si="2"/>
        <v/>
      </c>
      <c r="P15" s="48" t="str">
        <f t="shared" si="3"/>
        <v/>
      </c>
      <c r="Q15" s="62"/>
      <c r="R15" s="62"/>
      <c r="S15" s="62"/>
      <c r="T15" s="62"/>
      <c r="U15" s="62"/>
      <c r="V15" s="62"/>
      <c r="W15" s="62"/>
    </row>
    <row r="16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47" t="str">
        <f t="shared" si="1"/>
        <v/>
      </c>
      <c r="O16" s="48" t="str">
        <f t="shared" si="2"/>
        <v/>
      </c>
      <c r="P16" s="48" t="str">
        <f t="shared" si="3"/>
        <v/>
      </c>
      <c r="Q16" s="62"/>
      <c r="R16" s="62"/>
      <c r="S16" s="62"/>
      <c r="T16" s="62"/>
      <c r="U16" s="62"/>
      <c r="V16" s="62"/>
      <c r="W16" s="62"/>
    </row>
    <row r="17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47" t="str">
        <f t="shared" si="1"/>
        <v/>
      </c>
      <c r="O17" s="48" t="str">
        <f t="shared" si="2"/>
        <v/>
      </c>
      <c r="P17" s="48" t="str">
        <f t="shared" si="3"/>
        <v/>
      </c>
      <c r="Q17" s="62"/>
      <c r="R17" s="62"/>
      <c r="S17" s="62"/>
      <c r="T17" s="62"/>
      <c r="U17" s="62"/>
      <c r="V17" s="62"/>
      <c r="W17" s="62"/>
    </row>
    <row r="18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47" t="str">
        <f t="shared" si="1"/>
        <v/>
      </c>
      <c r="O18" s="48" t="str">
        <f t="shared" si="2"/>
        <v/>
      </c>
      <c r="P18" s="48" t="str">
        <f t="shared" si="3"/>
        <v/>
      </c>
      <c r="Q18" s="62"/>
      <c r="R18" s="62"/>
      <c r="S18" s="62"/>
      <c r="T18" s="62"/>
      <c r="U18" s="62"/>
      <c r="V18" s="62"/>
      <c r="W18" s="62"/>
    </row>
    <row r="19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47" t="str">
        <f t="shared" si="1"/>
        <v/>
      </c>
      <c r="O19" s="48" t="str">
        <f t="shared" si="2"/>
        <v/>
      </c>
      <c r="P19" s="48" t="str">
        <f t="shared" si="3"/>
        <v/>
      </c>
      <c r="Q19" s="62"/>
      <c r="R19" s="62"/>
      <c r="S19" s="62"/>
      <c r="T19" s="62"/>
      <c r="U19" s="62"/>
      <c r="V19" s="62"/>
      <c r="W19" s="62"/>
    </row>
    <row r="20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47" t="str">
        <f t="shared" si="1"/>
        <v/>
      </c>
      <c r="O20" s="48" t="str">
        <f t="shared" si="2"/>
        <v/>
      </c>
      <c r="P20" s="48" t="str">
        <f t="shared" si="3"/>
        <v/>
      </c>
      <c r="Q20" s="62"/>
      <c r="R20" s="62"/>
      <c r="S20" s="62"/>
      <c r="T20" s="62"/>
      <c r="U20" s="62"/>
      <c r="V20" s="62"/>
      <c r="W20" s="62"/>
    </row>
    <row r="21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47" t="str">
        <f t="shared" si="1"/>
        <v/>
      </c>
      <c r="O21" s="48" t="str">
        <f t="shared" si="2"/>
        <v/>
      </c>
      <c r="P21" s="48" t="str">
        <f t="shared" si="3"/>
        <v/>
      </c>
      <c r="Q21" s="62"/>
      <c r="R21" s="62"/>
      <c r="S21" s="62"/>
      <c r="T21" s="62"/>
      <c r="U21" s="62"/>
      <c r="V21" s="62"/>
      <c r="W21" s="62"/>
    </row>
    <row r="22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47" t="str">
        <f t="shared" si="1"/>
        <v/>
      </c>
      <c r="O22" s="48" t="str">
        <f t="shared" si="2"/>
        <v/>
      </c>
      <c r="P22" s="48" t="str">
        <f t="shared" si="3"/>
        <v/>
      </c>
      <c r="Q22" s="62"/>
      <c r="R22" s="62"/>
      <c r="S22" s="62"/>
      <c r="T22" s="62"/>
      <c r="U22" s="62"/>
      <c r="V22" s="62"/>
      <c r="W22" s="62"/>
    </row>
    <row r="23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47" t="str">
        <f t="shared" si="1"/>
        <v/>
      </c>
      <c r="O23" s="48" t="str">
        <f t="shared" si="2"/>
        <v/>
      </c>
      <c r="P23" s="48" t="str">
        <f t="shared" si="3"/>
        <v/>
      </c>
      <c r="Q23" s="62"/>
      <c r="R23" s="62"/>
      <c r="S23" s="62"/>
      <c r="T23" s="62"/>
      <c r="U23" s="62"/>
      <c r="V23" s="62"/>
      <c r="W23" s="62"/>
    </row>
    <row r="24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47" t="str">
        <f t="shared" si="1"/>
        <v/>
      </c>
      <c r="O24" s="48" t="str">
        <f t="shared" si="2"/>
        <v/>
      </c>
      <c r="P24" s="48" t="str">
        <f t="shared" si="3"/>
        <v/>
      </c>
      <c r="Q24" s="62"/>
      <c r="R24" s="62"/>
      <c r="S24" s="62"/>
      <c r="T24" s="62"/>
      <c r="U24" s="62"/>
      <c r="V24" s="62"/>
      <c r="W24" s="62"/>
    </row>
    <row r="2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47" t="str">
        <f t="shared" si="1"/>
        <v/>
      </c>
      <c r="O25" s="48" t="str">
        <f t="shared" si="2"/>
        <v/>
      </c>
      <c r="P25" s="48" t="str">
        <f t="shared" si="3"/>
        <v/>
      </c>
      <c r="Q25" s="62"/>
      <c r="R25" s="62"/>
      <c r="S25" s="62"/>
      <c r="T25" s="62"/>
      <c r="U25" s="62"/>
      <c r="V25" s="62"/>
      <c r="W25" s="62"/>
    </row>
    <row r="26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47" t="str">
        <f t="shared" si="1"/>
        <v/>
      </c>
      <c r="O26" s="48" t="str">
        <f t="shared" si="2"/>
        <v/>
      </c>
      <c r="P26" s="48" t="str">
        <f t="shared" si="3"/>
        <v/>
      </c>
      <c r="Q26" s="62"/>
      <c r="R26" s="62"/>
      <c r="S26" s="62"/>
      <c r="T26" s="62"/>
      <c r="U26" s="62"/>
      <c r="V26" s="62"/>
      <c r="W26" s="62"/>
    </row>
    <row r="27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47" t="str">
        <f t="shared" si="1"/>
        <v/>
      </c>
      <c r="O27" s="48" t="str">
        <f t="shared" si="2"/>
        <v/>
      </c>
      <c r="P27" s="48" t="str">
        <f t="shared" si="3"/>
        <v/>
      </c>
      <c r="Q27" s="62"/>
      <c r="R27" s="62"/>
      <c r="S27" s="62"/>
      <c r="T27" s="62"/>
      <c r="U27" s="62"/>
      <c r="V27" s="62"/>
      <c r="W27" s="62"/>
    </row>
    <row r="28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47" t="str">
        <f t="shared" si="1"/>
        <v/>
      </c>
      <c r="O28" s="48" t="str">
        <f t="shared" si="2"/>
        <v/>
      </c>
      <c r="P28" s="48" t="str">
        <f t="shared" si="3"/>
        <v/>
      </c>
      <c r="Q28" s="62"/>
      <c r="R28" s="62"/>
      <c r="S28" s="62"/>
      <c r="T28" s="62"/>
      <c r="U28" s="62"/>
      <c r="V28" s="62"/>
      <c r="W28" s="62"/>
    </row>
    <row r="29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47" t="str">
        <f t="shared" si="1"/>
        <v/>
      </c>
      <c r="O29" s="48" t="str">
        <f t="shared" si="2"/>
        <v/>
      </c>
      <c r="P29" s="48" t="str">
        <f t="shared" si="3"/>
        <v/>
      </c>
      <c r="Q29" s="62"/>
      <c r="R29" s="62"/>
      <c r="S29" s="62"/>
      <c r="T29" s="62"/>
      <c r="U29" s="62"/>
      <c r="V29" s="62"/>
      <c r="W29" s="62"/>
    </row>
    <row r="30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47" t="str">
        <f t="shared" si="1"/>
        <v/>
      </c>
      <c r="O30" s="48" t="str">
        <f t="shared" si="2"/>
        <v/>
      </c>
      <c r="P30" s="48" t="str">
        <f t="shared" si="3"/>
        <v/>
      </c>
      <c r="Q30" s="62"/>
      <c r="R30" s="62"/>
      <c r="S30" s="62"/>
      <c r="T30" s="62"/>
      <c r="U30" s="62"/>
      <c r="V30" s="62"/>
      <c r="W30" s="62"/>
    </row>
    <row r="31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47" t="str">
        <f t="shared" si="1"/>
        <v/>
      </c>
      <c r="O31" s="48" t="str">
        <f t="shared" si="2"/>
        <v/>
      </c>
      <c r="P31" s="48" t="str">
        <f t="shared" si="3"/>
        <v/>
      </c>
      <c r="Q31" s="62"/>
      <c r="R31" s="62"/>
      <c r="S31" s="62"/>
      <c r="T31" s="62"/>
      <c r="U31" s="62"/>
      <c r="V31" s="62"/>
      <c r="W31" s="62"/>
    </row>
    <row r="32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47" t="str">
        <f t="shared" si="1"/>
        <v/>
      </c>
      <c r="O32" s="48" t="str">
        <f t="shared" si="2"/>
        <v/>
      </c>
      <c r="P32" s="48" t="str">
        <f t="shared" si="3"/>
        <v/>
      </c>
      <c r="Q32" s="62"/>
      <c r="R32" s="62"/>
      <c r="S32" s="62"/>
      <c r="T32" s="62"/>
      <c r="U32" s="62"/>
      <c r="V32" s="62"/>
      <c r="W32" s="62"/>
    </row>
    <row r="33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47" t="str">
        <f t="shared" si="1"/>
        <v/>
      </c>
      <c r="O33" s="48" t="str">
        <f t="shared" si="2"/>
        <v/>
      </c>
      <c r="P33" s="48" t="str">
        <f t="shared" si="3"/>
        <v/>
      </c>
      <c r="Q33" s="62"/>
      <c r="R33" s="62"/>
      <c r="S33" s="62"/>
      <c r="T33" s="62"/>
      <c r="U33" s="62"/>
      <c r="V33" s="62"/>
      <c r="W33" s="62"/>
    </row>
    <row r="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47" t="str">
        <f t="shared" si="1"/>
        <v/>
      </c>
      <c r="O34" s="48" t="str">
        <f t="shared" si="2"/>
        <v/>
      </c>
      <c r="P34" s="48" t="str">
        <f t="shared" si="3"/>
        <v/>
      </c>
      <c r="Q34" s="62"/>
      <c r="R34" s="62"/>
      <c r="S34" s="62"/>
      <c r="T34" s="62"/>
      <c r="U34" s="62"/>
      <c r="V34" s="62"/>
      <c r="W34" s="62"/>
    </row>
    <row r="3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47" t="str">
        <f t="shared" si="1"/>
        <v/>
      </c>
      <c r="O35" s="48" t="str">
        <f t="shared" si="2"/>
        <v/>
      </c>
      <c r="P35" s="48" t="str">
        <f t="shared" si="3"/>
        <v/>
      </c>
      <c r="Q35" s="62"/>
      <c r="R35" s="62"/>
      <c r="S35" s="62"/>
      <c r="T35" s="62"/>
      <c r="U35" s="62"/>
      <c r="V35" s="62"/>
      <c r="W35" s="62"/>
    </row>
    <row r="36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47" t="str">
        <f t="shared" si="1"/>
        <v/>
      </c>
      <c r="O36" s="48" t="str">
        <f t="shared" si="2"/>
        <v/>
      </c>
      <c r="P36" s="48" t="str">
        <f t="shared" si="3"/>
        <v/>
      </c>
      <c r="Q36" s="62"/>
      <c r="R36" s="62"/>
      <c r="S36" s="62"/>
      <c r="T36" s="62"/>
      <c r="U36" s="62"/>
      <c r="V36" s="62"/>
      <c r="W36" s="62"/>
    </row>
    <row r="37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47" t="str">
        <f t="shared" si="1"/>
        <v/>
      </c>
      <c r="O37" s="48" t="str">
        <f t="shared" si="2"/>
        <v/>
      </c>
      <c r="P37" s="48" t="str">
        <f t="shared" si="3"/>
        <v/>
      </c>
      <c r="Q37" s="62"/>
      <c r="R37" s="62"/>
      <c r="S37" s="62"/>
      <c r="T37" s="62"/>
      <c r="U37" s="62"/>
      <c r="V37" s="62"/>
      <c r="W37" s="62"/>
    </row>
    <row r="38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47" t="str">
        <f t="shared" si="1"/>
        <v/>
      </c>
      <c r="O38" s="48" t="str">
        <f t="shared" si="2"/>
        <v/>
      </c>
      <c r="P38" s="48" t="str">
        <f t="shared" si="3"/>
        <v/>
      </c>
      <c r="Q38" s="62"/>
      <c r="R38" s="62"/>
      <c r="S38" s="62"/>
      <c r="T38" s="62"/>
      <c r="U38" s="62"/>
      <c r="V38" s="62"/>
      <c r="W38" s="62"/>
    </row>
    <row r="39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47" t="str">
        <f t="shared" si="1"/>
        <v/>
      </c>
      <c r="O39" s="48" t="str">
        <f t="shared" si="2"/>
        <v/>
      </c>
      <c r="P39" s="48" t="str">
        <f t="shared" si="3"/>
        <v/>
      </c>
      <c r="Q39" s="62"/>
      <c r="R39" s="62"/>
      <c r="S39" s="62"/>
      <c r="T39" s="62"/>
      <c r="U39" s="62"/>
      <c r="V39" s="62"/>
      <c r="W39" s="62"/>
    </row>
    <row r="40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47" t="str">
        <f t="shared" si="1"/>
        <v/>
      </c>
      <c r="O40" s="48" t="str">
        <f t="shared" si="2"/>
        <v/>
      </c>
      <c r="P40" s="48" t="str">
        <f t="shared" si="3"/>
        <v/>
      </c>
      <c r="Q40" s="62"/>
      <c r="R40" s="62"/>
      <c r="S40" s="62"/>
      <c r="T40" s="62"/>
      <c r="U40" s="62"/>
      <c r="V40" s="62"/>
      <c r="W40" s="62"/>
    </row>
    <row r="41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47" t="str">
        <f t="shared" si="1"/>
        <v/>
      </c>
      <c r="O41" s="48" t="str">
        <f t="shared" si="2"/>
        <v/>
      </c>
      <c r="P41" s="48" t="str">
        <f t="shared" si="3"/>
        <v/>
      </c>
      <c r="Q41" s="62"/>
      <c r="R41" s="62"/>
      <c r="S41" s="62"/>
      <c r="T41" s="62"/>
      <c r="U41" s="62"/>
      <c r="V41" s="62"/>
      <c r="W41" s="62"/>
    </row>
    <row r="42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47" t="str">
        <f t="shared" si="1"/>
        <v/>
      </c>
      <c r="O42" s="48" t="str">
        <f t="shared" si="2"/>
        <v/>
      </c>
      <c r="P42" s="48" t="str">
        <f t="shared" si="3"/>
        <v/>
      </c>
      <c r="Q42" s="62"/>
      <c r="R42" s="62"/>
      <c r="S42" s="62"/>
      <c r="T42" s="62"/>
      <c r="U42" s="62"/>
      <c r="V42" s="62"/>
      <c r="W42" s="62"/>
    </row>
    <row r="43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47" t="str">
        <f t="shared" si="1"/>
        <v/>
      </c>
      <c r="O43" s="48" t="str">
        <f t="shared" si="2"/>
        <v/>
      </c>
      <c r="P43" s="48" t="str">
        <f t="shared" si="3"/>
        <v/>
      </c>
      <c r="Q43" s="62"/>
      <c r="R43" s="62"/>
      <c r="S43" s="62"/>
      <c r="T43" s="62"/>
      <c r="U43" s="62"/>
      <c r="V43" s="62"/>
      <c r="W43" s="62"/>
    </row>
    <row r="4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47" t="str">
        <f t="shared" si="1"/>
        <v/>
      </c>
      <c r="O44" s="48" t="str">
        <f t="shared" si="2"/>
        <v/>
      </c>
      <c r="P44" s="48" t="str">
        <f t="shared" si="3"/>
        <v/>
      </c>
      <c r="Q44" s="62"/>
      <c r="R44" s="62"/>
      <c r="S44" s="62"/>
      <c r="T44" s="62"/>
      <c r="U44" s="62"/>
      <c r="V44" s="62"/>
      <c r="W44" s="62"/>
    </row>
    <row r="4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47" t="str">
        <f t="shared" si="1"/>
        <v/>
      </c>
      <c r="O45" s="48" t="str">
        <f t="shared" si="2"/>
        <v/>
      </c>
      <c r="P45" s="48" t="str">
        <f t="shared" si="3"/>
        <v/>
      </c>
      <c r="Q45" s="62"/>
      <c r="R45" s="62"/>
      <c r="S45" s="62"/>
      <c r="T45" s="62"/>
      <c r="U45" s="62"/>
      <c r="V45" s="62"/>
      <c r="W45" s="62"/>
    </row>
    <row r="46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47" t="str">
        <f t="shared" si="1"/>
        <v/>
      </c>
      <c r="O46" s="48" t="str">
        <f t="shared" si="2"/>
        <v/>
      </c>
      <c r="P46" s="48" t="str">
        <f t="shared" si="3"/>
        <v/>
      </c>
      <c r="Q46" s="62"/>
      <c r="R46" s="62"/>
      <c r="S46" s="62"/>
      <c r="T46" s="62"/>
      <c r="U46" s="62"/>
      <c r="V46" s="62"/>
      <c r="W46" s="62"/>
    </row>
    <row r="47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47" t="str">
        <f t="shared" si="1"/>
        <v/>
      </c>
      <c r="O47" s="48" t="str">
        <f t="shared" si="2"/>
        <v/>
      </c>
      <c r="P47" s="48" t="str">
        <f t="shared" si="3"/>
        <v/>
      </c>
      <c r="Q47" s="62"/>
      <c r="R47" s="62"/>
      <c r="S47" s="62"/>
      <c r="T47" s="62"/>
      <c r="U47" s="62"/>
      <c r="V47" s="62"/>
      <c r="W47" s="62"/>
    </row>
    <row r="48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47" t="str">
        <f t="shared" si="1"/>
        <v/>
      </c>
      <c r="O48" s="48" t="str">
        <f t="shared" si="2"/>
        <v/>
      </c>
      <c r="P48" s="48" t="str">
        <f t="shared" si="3"/>
        <v/>
      </c>
      <c r="Q48" s="62"/>
      <c r="R48" s="62"/>
      <c r="S48" s="62"/>
      <c r="T48" s="62"/>
      <c r="U48" s="62"/>
      <c r="V48" s="62"/>
      <c r="W48" s="62"/>
    </row>
    <row r="49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47" t="str">
        <f t="shared" si="1"/>
        <v/>
      </c>
      <c r="O49" s="48" t="str">
        <f t="shared" si="2"/>
        <v/>
      </c>
      <c r="P49" s="48" t="str">
        <f t="shared" si="3"/>
        <v/>
      </c>
      <c r="Q49" s="62"/>
      <c r="R49" s="62"/>
      <c r="S49" s="62"/>
      <c r="T49" s="62"/>
      <c r="U49" s="62"/>
      <c r="V49" s="62"/>
      <c r="W49" s="62"/>
    </row>
    <row r="50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47" t="str">
        <f t="shared" si="1"/>
        <v/>
      </c>
      <c r="O50" s="48" t="str">
        <f t="shared" si="2"/>
        <v/>
      </c>
      <c r="P50" s="48" t="str">
        <f t="shared" si="3"/>
        <v/>
      </c>
      <c r="Q50" s="62"/>
      <c r="R50" s="62"/>
      <c r="S50" s="62"/>
      <c r="T50" s="62"/>
      <c r="U50" s="62"/>
      <c r="V50" s="62"/>
      <c r="W50" s="62"/>
    </row>
    <row r="51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47" t="str">
        <f t="shared" si="1"/>
        <v/>
      </c>
      <c r="O51" s="48" t="str">
        <f t="shared" si="2"/>
        <v/>
      </c>
      <c r="P51" s="48" t="str">
        <f t="shared" si="3"/>
        <v/>
      </c>
      <c r="Q51" s="62"/>
      <c r="R51" s="62"/>
      <c r="S51" s="62"/>
      <c r="T51" s="62"/>
      <c r="U51" s="62"/>
      <c r="V51" s="62"/>
      <c r="W51" s="62"/>
    </row>
    <row r="52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47" t="str">
        <f t="shared" si="1"/>
        <v/>
      </c>
      <c r="O52" s="48" t="str">
        <f t="shared" si="2"/>
        <v/>
      </c>
      <c r="P52" s="48" t="str">
        <f t="shared" si="3"/>
        <v/>
      </c>
      <c r="Q52" s="62"/>
      <c r="R52" s="62"/>
      <c r="S52" s="62"/>
      <c r="T52" s="62"/>
      <c r="U52" s="62"/>
      <c r="V52" s="62"/>
      <c r="W52" s="62"/>
    </row>
    <row r="53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47" t="str">
        <f t="shared" si="1"/>
        <v/>
      </c>
      <c r="O53" s="48" t="str">
        <f t="shared" si="2"/>
        <v/>
      </c>
      <c r="P53" s="48" t="str">
        <f t="shared" si="3"/>
        <v/>
      </c>
      <c r="Q53" s="62"/>
      <c r="R53" s="62"/>
      <c r="S53" s="62"/>
      <c r="T53" s="62"/>
      <c r="U53" s="62"/>
      <c r="V53" s="62"/>
      <c r="W53" s="62"/>
    </row>
    <row r="54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47" t="str">
        <f t="shared" si="1"/>
        <v/>
      </c>
      <c r="O54" s="48" t="str">
        <f t="shared" si="2"/>
        <v/>
      </c>
      <c r="P54" s="48" t="str">
        <f t="shared" si="3"/>
        <v/>
      </c>
      <c r="Q54" s="62"/>
      <c r="R54" s="62"/>
      <c r="S54" s="62"/>
      <c r="T54" s="62"/>
      <c r="U54" s="62"/>
      <c r="V54" s="62"/>
      <c r="W54" s="62"/>
    </row>
    <row r="55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47" t="str">
        <f t="shared" si="1"/>
        <v/>
      </c>
      <c r="O55" s="48" t="str">
        <f t="shared" si="2"/>
        <v/>
      </c>
      <c r="P55" s="48" t="str">
        <f t="shared" si="3"/>
        <v/>
      </c>
      <c r="Q55" s="62"/>
      <c r="R55" s="62"/>
      <c r="S55" s="62"/>
      <c r="T55" s="62"/>
      <c r="U55" s="62"/>
      <c r="V55" s="62"/>
      <c r="W55" s="62"/>
    </row>
    <row r="56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47" t="str">
        <f t="shared" si="1"/>
        <v/>
      </c>
      <c r="O56" s="48" t="str">
        <f t="shared" si="2"/>
        <v/>
      </c>
      <c r="P56" s="48" t="str">
        <f t="shared" si="3"/>
        <v/>
      </c>
      <c r="Q56" s="62"/>
      <c r="R56" s="62"/>
      <c r="S56" s="62"/>
      <c r="T56" s="62"/>
      <c r="U56" s="62"/>
      <c r="V56" s="62"/>
      <c r="W56" s="62"/>
    </row>
    <row r="57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47" t="str">
        <f t="shared" si="1"/>
        <v/>
      </c>
      <c r="O57" s="48" t="str">
        <f t="shared" si="2"/>
        <v/>
      </c>
      <c r="P57" s="48" t="str">
        <f t="shared" si="3"/>
        <v/>
      </c>
      <c r="Q57" s="62"/>
      <c r="R57" s="62"/>
      <c r="S57" s="62"/>
      <c r="T57" s="62"/>
      <c r="U57" s="62"/>
      <c r="V57" s="62"/>
      <c r="W57" s="62"/>
    </row>
    <row r="5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47" t="str">
        <f t="shared" si="1"/>
        <v/>
      </c>
      <c r="O58" s="48" t="str">
        <f t="shared" si="2"/>
        <v/>
      </c>
      <c r="P58" s="48" t="str">
        <f t="shared" si="3"/>
        <v/>
      </c>
      <c r="Q58" s="62"/>
      <c r="R58" s="62"/>
      <c r="S58" s="62"/>
      <c r="T58" s="62"/>
      <c r="U58" s="62"/>
      <c r="V58" s="62"/>
      <c r="W58" s="62"/>
    </row>
    <row r="59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47" t="str">
        <f t="shared" si="1"/>
        <v/>
      </c>
      <c r="O59" s="48" t="str">
        <f t="shared" si="2"/>
        <v/>
      </c>
      <c r="P59" s="48" t="str">
        <f t="shared" si="3"/>
        <v/>
      </c>
      <c r="Q59" s="62"/>
      <c r="R59" s="62"/>
      <c r="S59" s="62"/>
      <c r="T59" s="62"/>
      <c r="U59" s="62"/>
      <c r="V59" s="62"/>
      <c r="W59" s="62"/>
    </row>
    <row r="60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47" t="str">
        <f t="shared" si="1"/>
        <v/>
      </c>
      <c r="O60" s="48" t="str">
        <f t="shared" si="2"/>
        <v/>
      </c>
      <c r="P60" s="48" t="str">
        <f t="shared" si="3"/>
        <v/>
      </c>
      <c r="Q60" s="62"/>
      <c r="R60" s="62"/>
      <c r="S60" s="62"/>
      <c r="T60" s="62"/>
      <c r="U60" s="62"/>
      <c r="V60" s="62"/>
      <c r="W60" s="62"/>
    </row>
    <row r="61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47" t="str">
        <f t="shared" si="1"/>
        <v/>
      </c>
      <c r="O61" s="48" t="str">
        <f t="shared" si="2"/>
        <v/>
      </c>
      <c r="P61" s="48" t="str">
        <f t="shared" si="3"/>
        <v/>
      </c>
      <c r="Q61" s="62"/>
      <c r="R61" s="62"/>
      <c r="S61" s="62"/>
      <c r="T61" s="62"/>
      <c r="U61" s="62"/>
      <c r="V61" s="62"/>
      <c r="W61" s="62"/>
    </row>
    <row r="6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47" t="str">
        <f t="shared" si="1"/>
        <v/>
      </c>
      <c r="O62" s="48" t="str">
        <f t="shared" si="2"/>
        <v/>
      </c>
      <c r="P62" s="48" t="str">
        <f t="shared" si="3"/>
        <v/>
      </c>
      <c r="Q62" s="62"/>
      <c r="R62" s="62"/>
      <c r="S62" s="62"/>
      <c r="T62" s="62"/>
      <c r="U62" s="62"/>
      <c r="V62" s="62"/>
      <c r="W62" s="62"/>
    </row>
    <row r="63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47" t="str">
        <f t="shared" si="1"/>
        <v/>
      </c>
      <c r="O63" s="48" t="str">
        <f t="shared" si="2"/>
        <v/>
      </c>
      <c r="P63" s="48" t="str">
        <f t="shared" si="3"/>
        <v/>
      </c>
      <c r="Q63" s="62"/>
      <c r="R63" s="62"/>
      <c r="S63" s="62"/>
      <c r="T63" s="62"/>
      <c r="U63" s="62"/>
      <c r="V63" s="62"/>
      <c r="W63" s="62"/>
    </row>
    <row r="64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47" t="str">
        <f t="shared" si="1"/>
        <v/>
      </c>
      <c r="O64" s="48" t="str">
        <f t="shared" si="2"/>
        <v/>
      </c>
      <c r="P64" s="48" t="str">
        <f t="shared" si="3"/>
        <v/>
      </c>
      <c r="Q64" s="62"/>
      <c r="R64" s="62"/>
      <c r="S64" s="62"/>
      <c r="T64" s="62"/>
      <c r="U64" s="62"/>
      <c r="V64" s="62"/>
      <c r="W64" s="62"/>
    </row>
    <row r="6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47" t="str">
        <f t="shared" si="1"/>
        <v/>
      </c>
      <c r="O65" s="48" t="str">
        <f t="shared" si="2"/>
        <v/>
      </c>
      <c r="P65" s="48" t="str">
        <f t="shared" si="3"/>
        <v/>
      </c>
      <c r="Q65" s="62"/>
      <c r="R65" s="62"/>
      <c r="S65" s="62"/>
      <c r="T65" s="62"/>
      <c r="U65" s="62"/>
      <c r="V65" s="62"/>
      <c r="W65" s="62"/>
    </row>
    <row r="66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47" t="str">
        <f t="shared" si="1"/>
        <v/>
      </c>
      <c r="O66" s="48" t="str">
        <f t="shared" si="2"/>
        <v/>
      </c>
      <c r="P66" s="48" t="str">
        <f t="shared" si="3"/>
        <v/>
      </c>
      <c r="Q66" s="62"/>
      <c r="R66" s="62"/>
      <c r="S66" s="62"/>
      <c r="T66" s="62"/>
      <c r="U66" s="62"/>
      <c r="V66" s="62"/>
      <c r="W66" s="62"/>
    </row>
    <row r="67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47" t="str">
        <f t="shared" si="1"/>
        <v/>
      </c>
      <c r="O67" s="48" t="str">
        <f t="shared" si="2"/>
        <v/>
      </c>
      <c r="P67" s="48" t="str">
        <f t="shared" si="3"/>
        <v/>
      </c>
      <c r="Q67" s="62"/>
      <c r="R67" s="62"/>
      <c r="S67" s="62"/>
      <c r="T67" s="62"/>
      <c r="U67" s="62"/>
      <c r="V67" s="62"/>
      <c r="W67" s="62"/>
    </row>
    <row r="68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47" t="str">
        <f t="shared" si="1"/>
        <v/>
      </c>
      <c r="O68" s="48" t="str">
        <f t="shared" si="2"/>
        <v/>
      </c>
      <c r="P68" s="48" t="str">
        <f t="shared" si="3"/>
        <v/>
      </c>
      <c r="Q68" s="62"/>
      <c r="R68" s="62"/>
      <c r="S68" s="62"/>
      <c r="T68" s="62"/>
      <c r="U68" s="62"/>
      <c r="V68" s="62"/>
      <c r="W68" s="62"/>
    </row>
    <row r="69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47" t="str">
        <f t="shared" si="1"/>
        <v/>
      </c>
      <c r="O69" s="48" t="str">
        <f t="shared" si="2"/>
        <v/>
      </c>
      <c r="P69" s="48" t="str">
        <f t="shared" si="3"/>
        <v/>
      </c>
      <c r="Q69" s="62"/>
      <c r="R69" s="62"/>
      <c r="S69" s="62"/>
      <c r="T69" s="62"/>
      <c r="U69" s="62"/>
      <c r="V69" s="62"/>
      <c r="W69" s="62"/>
    </row>
    <row r="70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47" t="str">
        <f t="shared" si="1"/>
        <v/>
      </c>
      <c r="O70" s="48" t="str">
        <f t="shared" si="2"/>
        <v/>
      </c>
      <c r="P70" s="48" t="str">
        <f t="shared" si="3"/>
        <v/>
      </c>
      <c r="Q70" s="62"/>
      <c r="R70" s="62"/>
      <c r="S70" s="62"/>
      <c r="T70" s="62"/>
      <c r="U70" s="62"/>
      <c r="V70" s="62"/>
      <c r="W70" s="62"/>
    </row>
    <row r="71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47" t="str">
        <f t="shared" si="1"/>
        <v/>
      </c>
      <c r="O71" s="48" t="str">
        <f t="shared" si="2"/>
        <v/>
      </c>
      <c r="P71" s="48" t="str">
        <f t="shared" si="3"/>
        <v/>
      </c>
      <c r="Q71" s="62"/>
      <c r="R71" s="62"/>
      <c r="S71" s="62"/>
      <c r="T71" s="62"/>
      <c r="U71" s="62"/>
      <c r="V71" s="62"/>
      <c r="W71" s="62"/>
    </row>
    <row r="72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47" t="str">
        <f t="shared" si="1"/>
        <v/>
      </c>
      <c r="O72" s="48" t="str">
        <f t="shared" si="2"/>
        <v/>
      </c>
      <c r="P72" s="48" t="str">
        <f t="shared" si="3"/>
        <v/>
      </c>
      <c r="Q72" s="62"/>
      <c r="R72" s="62"/>
      <c r="S72" s="62"/>
      <c r="T72" s="62"/>
      <c r="U72" s="62"/>
      <c r="V72" s="62"/>
      <c r="W72" s="62"/>
    </row>
    <row r="73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47" t="str">
        <f t="shared" si="1"/>
        <v/>
      </c>
      <c r="O73" s="48" t="str">
        <f t="shared" si="2"/>
        <v/>
      </c>
      <c r="P73" s="48" t="str">
        <f t="shared" si="3"/>
        <v/>
      </c>
      <c r="Q73" s="62"/>
      <c r="R73" s="62"/>
      <c r="S73" s="62"/>
      <c r="T73" s="62"/>
      <c r="U73" s="62"/>
      <c r="V73" s="62"/>
      <c r="W73" s="62"/>
    </row>
    <row r="74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47" t="str">
        <f t="shared" si="1"/>
        <v/>
      </c>
      <c r="O74" s="48" t="str">
        <f t="shared" si="2"/>
        <v/>
      </c>
      <c r="P74" s="48" t="str">
        <f t="shared" si="3"/>
        <v/>
      </c>
      <c r="Q74" s="62"/>
      <c r="R74" s="62"/>
      <c r="S74" s="62"/>
      <c r="T74" s="62"/>
      <c r="U74" s="62"/>
      <c r="V74" s="62"/>
      <c r="W74" s="62"/>
    </row>
    <row r="7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47" t="str">
        <f t="shared" si="1"/>
        <v/>
      </c>
      <c r="O75" s="48" t="str">
        <f t="shared" si="2"/>
        <v/>
      </c>
      <c r="P75" s="48" t="str">
        <f t="shared" si="3"/>
        <v/>
      </c>
      <c r="Q75" s="62"/>
      <c r="R75" s="62"/>
      <c r="S75" s="62"/>
      <c r="T75" s="62"/>
      <c r="U75" s="62"/>
      <c r="V75" s="62"/>
      <c r="W75" s="62"/>
    </row>
    <row r="76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47" t="str">
        <f t="shared" si="1"/>
        <v/>
      </c>
      <c r="O76" s="48" t="str">
        <f t="shared" si="2"/>
        <v/>
      </c>
      <c r="P76" s="48" t="str">
        <f t="shared" si="3"/>
        <v/>
      </c>
      <c r="Q76" s="62"/>
      <c r="R76" s="62"/>
      <c r="S76" s="62"/>
      <c r="T76" s="62"/>
      <c r="U76" s="62"/>
      <c r="V76" s="62"/>
      <c r="W76" s="62"/>
    </row>
    <row r="77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47" t="str">
        <f t="shared" si="1"/>
        <v/>
      </c>
      <c r="O77" s="48" t="str">
        <f t="shared" si="2"/>
        <v/>
      </c>
      <c r="P77" s="48" t="str">
        <f t="shared" si="3"/>
        <v/>
      </c>
      <c r="Q77" s="62"/>
      <c r="R77" s="62"/>
      <c r="S77" s="62"/>
      <c r="T77" s="62"/>
      <c r="U77" s="62"/>
      <c r="V77" s="62"/>
      <c r="W77" s="62"/>
    </row>
    <row r="78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47" t="str">
        <f t="shared" si="1"/>
        <v/>
      </c>
      <c r="O78" s="48" t="str">
        <f t="shared" si="2"/>
        <v/>
      </c>
      <c r="P78" s="48" t="str">
        <f t="shared" si="3"/>
        <v/>
      </c>
      <c r="Q78" s="62"/>
      <c r="R78" s="62"/>
      <c r="S78" s="62"/>
      <c r="T78" s="62"/>
      <c r="U78" s="62"/>
      <c r="V78" s="62"/>
      <c r="W78" s="62"/>
    </row>
    <row r="79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47" t="str">
        <f t="shared" si="1"/>
        <v/>
      </c>
      <c r="O79" s="48" t="str">
        <f t="shared" si="2"/>
        <v/>
      </c>
      <c r="P79" s="48" t="str">
        <f t="shared" si="3"/>
        <v/>
      </c>
      <c r="Q79" s="62"/>
      <c r="R79" s="62"/>
      <c r="S79" s="62"/>
      <c r="T79" s="62"/>
      <c r="U79" s="62"/>
      <c r="V79" s="62"/>
      <c r="W79" s="62"/>
    </row>
    <row r="80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47" t="str">
        <f t="shared" si="1"/>
        <v/>
      </c>
      <c r="O80" s="48" t="str">
        <f t="shared" si="2"/>
        <v/>
      </c>
      <c r="P80" s="48" t="str">
        <f t="shared" si="3"/>
        <v/>
      </c>
      <c r="Q80" s="62"/>
      <c r="R80" s="62"/>
      <c r="S80" s="62"/>
      <c r="T80" s="62"/>
      <c r="U80" s="62"/>
      <c r="V80" s="62"/>
      <c r="W80" s="62"/>
    </row>
    <row r="81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47" t="str">
        <f t="shared" si="1"/>
        <v/>
      </c>
      <c r="O81" s="48" t="str">
        <f t="shared" si="2"/>
        <v/>
      </c>
      <c r="P81" s="48" t="str">
        <f t="shared" si="3"/>
        <v/>
      </c>
      <c r="Q81" s="62"/>
      <c r="R81" s="62"/>
      <c r="S81" s="62"/>
      <c r="T81" s="62"/>
      <c r="U81" s="62"/>
      <c r="V81" s="62"/>
      <c r="W81" s="62"/>
    </row>
    <row r="82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47" t="str">
        <f t="shared" si="1"/>
        <v/>
      </c>
      <c r="O82" s="48" t="str">
        <f t="shared" si="2"/>
        <v/>
      </c>
      <c r="P82" s="48" t="str">
        <f t="shared" si="3"/>
        <v/>
      </c>
      <c r="Q82" s="62"/>
      <c r="R82" s="62"/>
      <c r="S82" s="62"/>
      <c r="T82" s="62"/>
      <c r="U82" s="62"/>
      <c r="V82" s="62"/>
      <c r="W82" s="62"/>
    </row>
    <row r="83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47" t="str">
        <f t="shared" si="1"/>
        <v/>
      </c>
      <c r="O83" s="48" t="str">
        <f t="shared" si="2"/>
        <v/>
      </c>
      <c r="P83" s="48" t="str">
        <f t="shared" si="3"/>
        <v/>
      </c>
      <c r="Q83" s="62"/>
      <c r="R83" s="62"/>
      <c r="S83" s="62"/>
      <c r="T83" s="62"/>
      <c r="U83" s="62"/>
      <c r="V83" s="62"/>
      <c r="W83" s="62"/>
    </row>
    <row r="84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47" t="str">
        <f t="shared" si="1"/>
        <v/>
      </c>
      <c r="O84" s="48" t="str">
        <f t="shared" si="2"/>
        <v/>
      </c>
      <c r="P84" s="48" t="str">
        <f t="shared" si="3"/>
        <v/>
      </c>
      <c r="Q84" s="62"/>
      <c r="R84" s="62"/>
      <c r="S84" s="62"/>
      <c r="T84" s="62"/>
      <c r="U84" s="62"/>
      <c r="V84" s="62"/>
      <c r="W84" s="62"/>
    </row>
    <row r="85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47" t="str">
        <f t="shared" si="1"/>
        <v/>
      </c>
      <c r="O85" s="48" t="str">
        <f t="shared" si="2"/>
        <v/>
      </c>
      <c r="P85" s="48" t="str">
        <f t="shared" si="3"/>
        <v/>
      </c>
      <c r="Q85" s="62"/>
      <c r="R85" s="62"/>
      <c r="S85" s="62"/>
      <c r="T85" s="62"/>
      <c r="U85" s="62"/>
      <c r="V85" s="62"/>
      <c r="W85" s="62"/>
    </row>
    <row r="86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47" t="str">
        <f t="shared" si="1"/>
        <v/>
      </c>
      <c r="O86" s="48" t="str">
        <f t="shared" si="2"/>
        <v/>
      </c>
      <c r="P86" s="48" t="str">
        <f t="shared" si="3"/>
        <v/>
      </c>
      <c r="Q86" s="62"/>
      <c r="R86" s="62"/>
      <c r="S86" s="62"/>
      <c r="T86" s="62"/>
      <c r="U86" s="62"/>
      <c r="V86" s="62"/>
      <c r="W86" s="62"/>
    </row>
    <row r="87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47" t="str">
        <f t="shared" si="1"/>
        <v/>
      </c>
      <c r="O87" s="48" t="str">
        <f t="shared" si="2"/>
        <v/>
      </c>
      <c r="P87" s="48" t="str">
        <f t="shared" si="3"/>
        <v/>
      </c>
      <c r="Q87" s="62"/>
      <c r="R87" s="62"/>
      <c r="S87" s="62"/>
      <c r="T87" s="62"/>
      <c r="U87" s="62"/>
      <c r="V87" s="62"/>
      <c r="W87" s="62"/>
    </row>
    <row r="88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47" t="str">
        <f t="shared" si="1"/>
        <v/>
      </c>
      <c r="O88" s="48" t="str">
        <f t="shared" si="2"/>
        <v/>
      </c>
      <c r="P88" s="48" t="str">
        <f t="shared" si="3"/>
        <v/>
      </c>
      <c r="Q88" s="62"/>
      <c r="R88" s="62"/>
      <c r="S88" s="62"/>
      <c r="T88" s="62"/>
      <c r="U88" s="62"/>
      <c r="V88" s="62"/>
      <c r="W88" s="62"/>
    </row>
    <row r="89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47" t="str">
        <f t="shared" si="1"/>
        <v/>
      </c>
      <c r="O89" s="48" t="str">
        <f t="shared" si="2"/>
        <v/>
      </c>
      <c r="P89" s="48" t="str">
        <f t="shared" si="3"/>
        <v/>
      </c>
      <c r="Q89" s="62"/>
      <c r="R89" s="62"/>
      <c r="S89" s="62"/>
      <c r="T89" s="62"/>
      <c r="U89" s="62"/>
      <c r="V89" s="62"/>
      <c r="W89" s="62"/>
    </row>
    <row r="90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47" t="str">
        <f t="shared" si="1"/>
        <v/>
      </c>
      <c r="O90" s="48" t="str">
        <f t="shared" si="2"/>
        <v/>
      </c>
      <c r="P90" s="48" t="str">
        <f t="shared" si="3"/>
        <v/>
      </c>
      <c r="Q90" s="62"/>
      <c r="R90" s="62"/>
      <c r="S90" s="62"/>
      <c r="T90" s="62"/>
      <c r="U90" s="62"/>
      <c r="V90" s="62"/>
      <c r="W90" s="62"/>
    </row>
    <row r="91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47" t="str">
        <f t="shared" si="1"/>
        <v/>
      </c>
      <c r="O91" s="48" t="str">
        <f t="shared" si="2"/>
        <v/>
      </c>
      <c r="P91" s="48" t="str">
        <f t="shared" si="3"/>
        <v/>
      </c>
      <c r="Q91" s="62"/>
      <c r="R91" s="62"/>
      <c r="S91" s="62"/>
      <c r="T91" s="62"/>
      <c r="U91" s="62"/>
      <c r="V91" s="62"/>
      <c r="W91" s="62"/>
    </row>
    <row r="92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47" t="str">
        <f t="shared" si="1"/>
        <v/>
      </c>
      <c r="O92" s="48" t="str">
        <f t="shared" si="2"/>
        <v/>
      </c>
      <c r="P92" s="48" t="str">
        <f t="shared" si="3"/>
        <v/>
      </c>
      <c r="Q92" s="62"/>
      <c r="R92" s="62"/>
      <c r="S92" s="62"/>
      <c r="T92" s="62"/>
      <c r="U92" s="62"/>
      <c r="V92" s="62"/>
      <c r="W92" s="62"/>
    </row>
    <row r="93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47" t="str">
        <f t="shared" si="1"/>
        <v/>
      </c>
      <c r="O93" s="48" t="str">
        <f t="shared" si="2"/>
        <v/>
      </c>
      <c r="P93" s="48" t="str">
        <f t="shared" si="3"/>
        <v/>
      </c>
      <c r="Q93" s="62"/>
      <c r="R93" s="62"/>
      <c r="S93" s="62"/>
      <c r="T93" s="62"/>
      <c r="U93" s="62"/>
      <c r="V93" s="62"/>
      <c r="W93" s="62"/>
    </row>
    <row r="94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47" t="str">
        <f t="shared" si="1"/>
        <v/>
      </c>
      <c r="O94" s="48" t="str">
        <f t="shared" si="2"/>
        <v/>
      </c>
      <c r="P94" s="48" t="str">
        <f t="shared" si="3"/>
        <v/>
      </c>
      <c r="Q94" s="62"/>
      <c r="R94" s="62"/>
      <c r="S94" s="62"/>
      <c r="T94" s="62"/>
      <c r="U94" s="62"/>
      <c r="V94" s="62"/>
      <c r="W94" s="62"/>
    </row>
    <row r="95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47" t="str">
        <f t="shared" si="1"/>
        <v/>
      </c>
      <c r="O95" s="48" t="str">
        <f t="shared" si="2"/>
        <v/>
      </c>
      <c r="P95" s="48" t="str">
        <f t="shared" si="3"/>
        <v/>
      </c>
      <c r="Q95" s="62"/>
      <c r="R95" s="62"/>
      <c r="S95" s="62"/>
      <c r="T95" s="62"/>
      <c r="U95" s="62"/>
      <c r="V95" s="62"/>
      <c r="W95" s="62"/>
    </row>
    <row r="96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47" t="str">
        <f t="shared" si="1"/>
        <v/>
      </c>
      <c r="O96" s="48" t="str">
        <f t="shared" si="2"/>
        <v/>
      </c>
      <c r="P96" s="48" t="str">
        <f t="shared" si="3"/>
        <v/>
      </c>
      <c r="Q96" s="62"/>
      <c r="R96" s="62"/>
      <c r="S96" s="62"/>
      <c r="T96" s="62"/>
      <c r="U96" s="62"/>
      <c r="V96" s="62"/>
      <c r="W96" s="62"/>
    </row>
    <row r="97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47" t="str">
        <f t="shared" si="1"/>
        <v/>
      </c>
      <c r="O97" s="48" t="str">
        <f t="shared" si="2"/>
        <v/>
      </c>
      <c r="P97" s="48" t="str">
        <f t="shared" si="3"/>
        <v/>
      </c>
      <c r="Q97" s="62"/>
      <c r="R97" s="62"/>
      <c r="S97" s="62"/>
      <c r="T97" s="62"/>
      <c r="U97" s="62"/>
      <c r="V97" s="62"/>
      <c r="W97" s="62"/>
    </row>
    <row r="98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47" t="str">
        <f t="shared" si="1"/>
        <v/>
      </c>
      <c r="O98" s="48" t="str">
        <f t="shared" si="2"/>
        <v/>
      </c>
      <c r="P98" s="48" t="str">
        <f t="shared" si="3"/>
        <v/>
      </c>
      <c r="Q98" s="62"/>
      <c r="R98" s="62"/>
      <c r="S98" s="62"/>
      <c r="T98" s="62"/>
      <c r="U98" s="62"/>
      <c r="V98" s="62"/>
      <c r="W98" s="62"/>
    </row>
    <row r="99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47" t="str">
        <f t="shared" si="1"/>
        <v/>
      </c>
      <c r="O99" s="48" t="str">
        <f t="shared" si="2"/>
        <v/>
      </c>
      <c r="P99" s="48" t="str">
        <f t="shared" si="3"/>
        <v/>
      </c>
      <c r="Q99" s="62"/>
      <c r="R99" s="62"/>
      <c r="S99" s="62"/>
      <c r="T99" s="62"/>
      <c r="U99" s="62"/>
      <c r="V99" s="62"/>
      <c r="W99" s="62"/>
    </row>
    <row r="100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47" t="str">
        <f t="shared" si="1"/>
        <v/>
      </c>
      <c r="O100" s="48" t="str">
        <f t="shared" si="2"/>
        <v/>
      </c>
      <c r="P100" s="48" t="str">
        <f t="shared" si="3"/>
        <v/>
      </c>
      <c r="Q100" s="62"/>
      <c r="R100" s="62"/>
      <c r="S100" s="62"/>
      <c r="T100" s="62"/>
      <c r="U100" s="62"/>
      <c r="V100" s="62"/>
      <c r="W100" s="62"/>
    </row>
    <row r="10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47" t="str">
        <f t="shared" si="1"/>
        <v/>
      </c>
      <c r="O101" s="48" t="str">
        <f t="shared" si="2"/>
        <v/>
      </c>
      <c r="P101" s="48" t="str">
        <f t="shared" si="3"/>
        <v/>
      </c>
      <c r="Q101" s="62"/>
      <c r="R101" s="62"/>
      <c r="S101" s="62"/>
      <c r="T101" s="62"/>
      <c r="U101" s="62"/>
      <c r="V101" s="62"/>
      <c r="W101" s="62"/>
    </row>
  </sheetData>
  <mergeCells count="1">
    <mergeCell ref="B1:E1"/>
  </mergeCells>
  <conditionalFormatting sqref="O1:W101">
    <cfRule type="cellIs" dxfId="5" priority="1" operator="greaterThanOrEqual">
      <formula>2</formula>
    </cfRule>
  </conditionalFormatting>
  <conditionalFormatting sqref="O1:W101">
    <cfRule type="cellIs" dxfId="6" priority="2" operator="lessThanOrEqual">
      <formula>1</formula>
    </cfRule>
  </conditionalFormatting>
  <conditionalFormatting sqref="O1:W101">
    <cfRule type="cellIs" dxfId="7" priority="3" operator="equal">
      <formula>0</formula>
    </cfRule>
  </conditionalFormatting>
  <dataValidations>
    <dataValidation type="list" allowBlank="1" showErrorMessage="1" sqref="D3:D101">
      <formula1>Settings!$B$3:$B$8</formula1>
    </dataValidation>
    <dataValidation type="list" allowBlank="1" showErrorMessage="1" sqref="F3:F101">
      <formula1>Settings!$C$3:$C$4</formula1>
    </dataValidation>
    <dataValidation type="list" allowBlank="1" showErrorMessage="1" sqref="E3:E101">
      <formula1>"Long,Short"</formula1>
    </dataValidation>
  </dataValidations>
  <hyperlinks>
    <hyperlink r:id="rId1" ref="B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16.0"/>
    <col customWidth="1" min="4" max="4" width="15.63"/>
  </cols>
  <sheetData>
    <row r="1" ht="50.25" customHeight="1">
      <c r="A1" s="1"/>
      <c r="B1" s="40" t="s">
        <v>24</v>
      </c>
    </row>
    <row r="2" ht="29.25" customHeight="1">
      <c r="A2" s="63" t="s">
        <v>54</v>
      </c>
      <c r="B2" s="63" t="s">
        <v>55</v>
      </c>
      <c r="C2" s="63" t="s">
        <v>29</v>
      </c>
      <c r="D2" s="64" t="s">
        <v>56</v>
      </c>
    </row>
    <row r="3">
      <c r="A3" s="65" t="s">
        <v>57</v>
      </c>
      <c r="B3" s="65" t="s">
        <v>18</v>
      </c>
      <c r="C3" s="65" t="s">
        <v>52</v>
      </c>
      <c r="D3" s="66" t="s">
        <v>58</v>
      </c>
    </row>
    <row r="4">
      <c r="A4" s="67">
        <f>Dashboard!B7</f>
        <v>10000</v>
      </c>
      <c r="B4" s="65" t="s">
        <v>19</v>
      </c>
      <c r="C4" s="65" t="s">
        <v>41</v>
      </c>
      <c r="D4" s="62"/>
    </row>
    <row r="5">
      <c r="A5" s="68"/>
      <c r="B5" s="65" t="s">
        <v>20</v>
      </c>
      <c r="C5" s="68"/>
      <c r="D5" s="62"/>
    </row>
    <row r="6">
      <c r="A6" s="68"/>
      <c r="B6" s="65" t="s">
        <v>21</v>
      </c>
      <c r="C6" s="68"/>
      <c r="D6" s="62"/>
    </row>
    <row r="7">
      <c r="A7" s="68"/>
      <c r="B7" s="65" t="s">
        <v>22</v>
      </c>
      <c r="C7" s="68"/>
      <c r="D7" s="62"/>
    </row>
    <row r="8">
      <c r="A8" s="68"/>
      <c r="B8" s="65" t="s">
        <v>23</v>
      </c>
      <c r="C8" s="68"/>
      <c r="D8" s="62"/>
    </row>
    <row r="9">
      <c r="A9" s="68"/>
      <c r="B9" s="65"/>
      <c r="C9" s="68"/>
      <c r="D9" s="62"/>
    </row>
    <row r="10">
      <c r="A10" s="68"/>
      <c r="B10" s="65"/>
      <c r="C10" s="68"/>
      <c r="D10" s="62"/>
    </row>
    <row r="11">
      <c r="A11" s="68"/>
      <c r="B11" s="65"/>
      <c r="C11" s="68"/>
      <c r="D11" s="62"/>
    </row>
    <row r="12">
      <c r="A12" s="68"/>
      <c r="B12" s="65"/>
      <c r="C12" s="68"/>
      <c r="D12" s="62"/>
    </row>
    <row r="13">
      <c r="A13" s="68"/>
      <c r="B13" s="65"/>
      <c r="C13" s="68"/>
      <c r="D13" s="62"/>
    </row>
    <row r="14">
      <c r="A14" s="68"/>
      <c r="B14" s="65"/>
      <c r="C14" s="68"/>
      <c r="D14" s="62"/>
    </row>
    <row r="15">
      <c r="A15" s="68"/>
      <c r="B15" s="65"/>
      <c r="C15" s="68"/>
      <c r="D15" s="62"/>
    </row>
    <row r="16">
      <c r="A16" s="68"/>
      <c r="B16" s="65"/>
      <c r="C16" s="68"/>
      <c r="D16" s="62"/>
    </row>
    <row r="17">
      <c r="A17" s="68"/>
      <c r="B17" s="65"/>
      <c r="C17" s="68"/>
      <c r="D17" s="62"/>
    </row>
    <row r="18">
      <c r="A18" s="68"/>
      <c r="B18" s="65"/>
      <c r="C18" s="68"/>
      <c r="D18" s="62"/>
    </row>
  </sheetData>
  <mergeCells count="1">
    <mergeCell ref="B1:D1"/>
  </mergeCells>
  <dataValidations>
    <dataValidation type="list" allowBlank="1" showErrorMessage="1" sqref="D3">
      <formula1>"Crypto,Forex/Stocks"</formula1>
    </dataValidation>
  </dataValidations>
  <hyperlinks>
    <hyperlink r:id="rId1" ref="B1"/>
  </hyperlinks>
  <drawing r:id="rId2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.13"/>
    <col customWidth="1" min="2" max="2" width="16.0"/>
    <col customWidth="1" min="6" max="6" width="37.0"/>
  </cols>
  <sheetData>
    <row r="1" ht="53.25" customHeight="1">
      <c r="A1" s="69"/>
      <c r="B1" s="1"/>
      <c r="C1" s="40" t="s">
        <v>24</v>
      </c>
    </row>
    <row r="2" ht="36.0" customHeight="1">
      <c r="A2" s="34"/>
      <c r="B2" s="34" t="s">
        <v>59</v>
      </c>
      <c r="C2" s="70"/>
      <c r="D2" s="70"/>
      <c r="E2" s="70"/>
      <c r="F2" s="70"/>
    </row>
    <row r="3">
      <c r="A3" s="71"/>
      <c r="B3" s="71"/>
      <c r="C3" s="72"/>
      <c r="D3" s="72"/>
      <c r="E3" s="72"/>
      <c r="F3" s="72"/>
    </row>
    <row r="4" ht="24.75" customHeight="1">
      <c r="A4" s="69"/>
      <c r="B4" s="34" t="s">
        <v>60</v>
      </c>
      <c r="C4" s="70"/>
      <c r="D4" s="70"/>
      <c r="E4" s="70"/>
      <c r="F4" s="70"/>
    </row>
    <row r="5" ht="17.25" customHeight="1">
      <c r="A5" s="73"/>
      <c r="B5" s="74" t="s">
        <v>61</v>
      </c>
      <c r="C5" s="11"/>
      <c r="D5" s="11"/>
      <c r="E5" s="11"/>
      <c r="F5" s="11"/>
    </row>
    <row r="6" ht="16.5" customHeight="1">
      <c r="A6" s="73"/>
      <c r="B6" s="73"/>
      <c r="C6" s="11"/>
      <c r="D6" s="11"/>
      <c r="E6" s="11"/>
      <c r="F6" s="11"/>
    </row>
    <row r="7" ht="24.75" customHeight="1">
      <c r="A7" s="69"/>
      <c r="B7" s="34" t="s">
        <v>62</v>
      </c>
      <c r="C7" s="70"/>
      <c r="D7" s="70"/>
      <c r="E7" s="70"/>
      <c r="F7" s="70"/>
    </row>
    <row r="8">
      <c r="A8" s="74"/>
      <c r="B8" s="74" t="s">
        <v>63</v>
      </c>
      <c r="C8" s="72"/>
      <c r="D8" s="72"/>
      <c r="E8" s="72"/>
      <c r="F8" s="72"/>
    </row>
    <row r="9">
      <c r="A9" s="72"/>
      <c r="B9" s="72"/>
      <c r="C9" s="72"/>
      <c r="D9" s="72"/>
      <c r="E9" s="72"/>
      <c r="F9" s="72"/>
    </row>
    <row r="10" ht="24.75" customHeight="1">
      <c r="A10" s="69"/>
      <c r="B10" s="34" t="s">
        <v>64</v>
      </c>
      <c r="C10" s="70"/>
      <c r="D10" s="70"/>
      <c r="E10" s="70"/>
      <c r="F10" s="70"/>
    </row>
    <row r="11">
      <c r="A11" s="74"/>
      <c r="B11" s="74" t="s">
        <v>65</v>
      </c>
      <c r="C11" s="72"/>
      <c r="D11" s="72"/>
      <c r="E11" s="72"/>
      <c r="F11" s="72"/>
    </row>
    <row r="12">
      <c r="A12" s="71"/>
      <c r="B12" s="71" t="s">
        <v>66</v>
      </c>
      <c r="C12" s="72"/>
      <c r="D12" s="72"/>
      <c r="E12" s="72"/>
      <c r="F12" s="72"/>
    </row>
    <row r="13">
      <c r="A13" s="74"/>
      <c r="B13" s="74" t="s">
        <v>67</v>
      </c>
      <c r="C13" s="72"/>
      <c r="D13" s="72"/>
      <c r="E13" s="72"/>
      <c r="F13" s="72"/>
    </row>
    <row r="14">
      <c r="A14" s="74"/>
      <c r="B14" s="74" t="s">
        <v>68</v>
      </c>
      <c r="C14" s="72"/>
      <c r="D14" s="72"/>
      <c r="E14" s="72"/>
      <c r="F14" s="72"/>
    </row>
    <row r="15">
      <c r="A15" s="74"/>
      <c r="B15" s="74" t="s">
        <v>69</v>
      </c>
      <c r="C15" s="72"/>
      <c r="D15" s="72"/>
      <c r="E15" s="72"/>
      <c r="F15" s="72"/>
    </row>
    <row r="16">
      <c r="A16" s="74"/>
      <c r="B16" s="74" t="s">
        <v>70</v>
      </c>
      <c r="C16" s="72"/>
      <c r="D16" s="72"/>
      <c r="E16" s="72"/>
      <c r="F16" s="72"/>
    </row>
    <row r="17">
      <c r="A17" s="74"/>
      <c r="B17" s="74" t="s">
        <v>71</v>
      </c>
      <c r="C17" s="72"/>
      <c r="D17" s="72"/>
      <c r="E17" s="72"/>
      <c r="F17" s="72"/>
    </row>
    <row r="18">
      <c r="A18" s="74"/>
      <c r="B18" s="74" t="s">
        <v>72</v>
      </c>
      <c r="C18" s="72"/>
      <c r="D18" s="72"/>
      <c r="E18" s="72"/>
      <c r="F18" s="72"/>
    </row>
    <row r="19">
      <c r="A19" s="74"/>
      <c r="B19" s="74" t="s">
        <v>73</v>
      </c>
      <c r="C19" s="72"/>
      <c r="D19" s="72"/>
      <c r="E19" s="72"/>
      <c r="F19" s="72"/>
    </row>
    <row r="20">
      <c r="A20" s="74"/>
      <c r="B20" s="74" t="s">
        <v>74</v>
      </c>
      <c r="C20" s="72"/>
      <c r="D20" s="72"/>
      <c r="E20" s="72"/>
      <c r="F20" s="72"/>
    </row>
    <row r="21">
      <c r="A21" s="74"/>
      <c r="B21" s="74" t="s">
        <v>75</v>
      </c>
      <c r="C21" s="72"/>
      <c r="D21" s="72"/>
      <c r="E21" s="72"/>
      <c r="F21" s="72"/>
    </row>
    <row r="22">
      <c r="A22" s="72"/>
      <c r="B22" s="72"/>
      <c r="C22" s="72"/>
      <c r="D22" s="72"/>
      <c r="E22" s="72"/>
      <c r="F22" s="72"/>
    </row>
    <row r="23">
      <c r="A23" s="75"/>
      <c r="B23" s="75" t="s">
        <v>76</v>
      </c>
      <c r="C23" s="72"/>
      <c r="D23" s="72"/>
      <c r="E23" s="72"/>
      <c r="F23" s="72"/>
    </row>
    <row r="24">
      <c r="A24" s="72"/>
      <c r="B24" s="72"/>
      <c r="C24" s="72"/>
      <c r="D24" s="72"/>
      <c r="E24" s="72"/>
      <c r="F24" s="72"/>
    </row>
    <row r="25">
      <c r="A25" s="75"/>
      <c r="B25" s="75" t="s">
        <v>77</v>
      </c>
      <c r="C25" s="72"/>
      <c r="D25" s="72"/>
      <c r="E25" s="72"/>
      <c r="F25" s="72"/>
    </row>
    <row r="26">
      <c r="A26" s="74"/>
      <c r="B26" s="74" t="s">
        <v>78</v>
      </c>
      <c r="C26" s="72"/>
      <c r="D26" s="72"/>
      <c r="E26" s="72"/>
      <c r="F26" s="72"/>
    </row>
    <row r="27">
      <c r="A27" s="74"/>
      <c r="B27" s="74" t="s">
        <v>79</v>
      </c>
      <c r="C27" s="72"/>
      <c r="D27" s="72"/>
      <c r="E27" s="72"/>
      <c r="F27" s="72"/>
    </row>
    <row r="28">
      <c r="A28" s="74"/>
      <c r="B28" s="74" t="s">
        <v>80</v>
      </c>
      <c r="C28" s="72"/>
      <c r="D28" s="72"/>
      <c r="E28" s="72"/>
      <c r="F28" s="72"/>
    </row>
    <row r="29">
      <c r="A29" s="74"/>
      <c r="B29" s="74" t="s">
        <v>81</v>
      </c>
      <c r="C29" s="72"/>
      <c r="D29" s="72"/>
      <c r="E29" s="72"/>
      <c r="F29" s="72"/>
    </row>
    <row r="30">
      <c r="A30" s="74"/>
      <c r="B30" s="74" t="s">
        <v>82</v>
      </c>
      <c r="C30" s="72"/>
      <c r="D30" s="72"/>
      <c r="E30" s="72"/>
      <c r="F30" s="72"/>
    </row>
    <row r="31">
      <c r="A31" s="72"/>
      <c r="B31" s="72"/>
      <c r="C31" s="72"/>
      <c r="D31" s="72"/>
      <c r="E31" s="72"/>
      <c r="F31" s="72"/>
    </row>
    <row r="32">
      <c r="A32" s="75"/>
      <c r="B32" s="75" t="s">
        <v>83</v>
      </c>
      <c r="C32" s="72"/>
      <c r="D32" s="72"/>
      <c r="E32" s="72"/>
      <c r="F32" s="72"/>
    </row>
    <row r="33">
      <c r="A33" s="74"/>
      <c r="B33" s="74" t="s">
        <v>84</v>
      </c>
      <c r="C33" s="72"/>
      <c r="D33" s="72"/>
      <c r="E33" s="72"/>
      <c r="F33" s="72"/>
    </row>
    <row r="34">
      <c r="A34" s="74"/>
      <c r="B34" s="74" t="s">
        <v>85</v>
      </c>
      <c r="C34" s="72"/>
      <c r="D34" s="72"/>
      <c r="E34" s="72"/>
      <c r="F34" s="72"/>
    </row>
    <row r="35">
      <c r="A35" s="74"/>
      <c r="B35" s="74" t="s">
        <v>86</v>
      </c>
      <c r="C35" s="72"/>
      <c r="D35" s="72"/>
      <c r="E35" s="72"/>
      <c r="F35" s="72"/>
    </row>
    <row r="36">
      <c r="A36" s="74"/>
      <c r="B36" s="74" t="s">
        <v>87</v>
      </c>
      <c r="C36" s="72"/>
      <c r="D36" s="72"/>
      <c r="E36" s="72"/>
      <c r="F36" s="72"/>
    </row>
    <row r="37">
      <c r="A37" s="74"/>
      <c r="B37" s="74" t="s">
        <v>88</v>
      </c>
      <c r="C37" s="72"/>
      <c r="D37" s="72"/>
      <c r="E37" s="72"/>
      <c r="F37" s="72"/>
    </row>
    <row r="38">
      <c r="A38" s="72"/>
      <c r="B38" s="72"/>
      <c r="C38" s="72"/>
      <c r="D38" s="72"/>
      <c r="E38" s="72"/>
      <c r="F38" s="72"/>
    </row>
    <row r="39">
      <c r="A39" s="75"/>
      <c r="B39" s="75" t="s">
        <v>89</v>
      </c>
      <c r="C39" s="72"/>
      <c r="D39" s="72"/>
      <c r="E39" s="72"/>
      <c r="F39" s="72"/>
    </row>
    <row r="40">
      <c r="A40" s="74"/>
      <c r="B40" s="74" t="s">
        <v>90</v>
      </c>
      <c r="C40" s="72"/>
      <c r="D40" s="72"/>
      <c r="E40" s="72"/>
      <c r="F40" s="72"/>
    </row>
    <row r="41">
      <c r="A41" s="74"/>
      <c r="B41" s="74" t="s">
        <v>91</v>
      </c>
      <c r="C41" s="72"/>
      <c r="D41" s="72"/>
      <c r="E41" s="72"/>
      <c r="F41" s="72"/>
    </row>
    <row r="42">
      <c r="A42" s="74"/>
      <c r="B42" s="74" t="s">
        <v>92</v>
      </c>
      <c r="C42" s="72"/>
      <c r="D42" s="72"/>
      <c r="E42" s="72"/>
      <c r="F42" s="72"/>
    </row>
    <row r="43">
      <c r="A43" s="74"/>
      <c r="B43" s="74" t="s">
        <v>93</v>
      </c>
      <c r="C43" s="72"/>
      <c r="D43" s="72"/>
      <c r="E43" s="72"/>
      <c r="F43" s="72"/>
    </row>
    <row r="44">
      <c r="A44" s="74"/>
      <c r="B44" s="74" t="s">
        <v>94</v>
      </c>
      <c r="C44" s="72"/>
      <c r="D44" s="72"/>
      <c r="E44" s="72"/>
      <c r="F44" s="72"/>
    </row>
    <row r="45">
      <c r="A45" s="72"/>
      <c r="B45" s="72"/>
      <c r="C45" s="72"/>
      <c r="D45" s="72"/>
      <c r="E45" s="72"/>
      <c r="F45" s="72"/>
    </row>
    <row r="46">
      <c r="A46" s="75"/>
      <c r="B46" s="75" t="s">
        <v>95</v>
      </c>
      <c r="C46" s="72"/>
      <c r="D46" s="72"/>
      <c r="E46" s="72"/>
      <c r="F46" s="72"/>
    </row>
    <row r="47">
      <c r="A47" s="74"/>
      <c r="B47" s="74" t="s">
        <v>96</v>
      </c>
      <c r="C47" s="72"/>
      <c r="D47" s="72"/>
      <c r="E47" s="72"/>
      <c r="F47" s="72"/>
    </row>
    <row r="48">
      <c r="A48" s="74"/>
      <c r="B48" s="74" t="s">
        <v>97</v>
      </c>
      <c r="C48" s="72"/>
      <c r="D48" s="72"/>
      <c r="E48" s="72"/>
      <c r="F48" s="72"/>
    </row>
    <row r="49">
      <c r="A49" s="74"/>
      <c r="B49" s="74" t="s">
        <v>98</v>
      </c>
      <c r="C49" s="72"/>
      <c r="D49" s="72"/>
      <c r="E49" s="72"/>
      <c r="F49" s="72"/>
    </row>
    <row r="50">
      <c r="A50" s="72"/>
      <c r="B50" s="72"/>
      <c r="C50" s="72"/>
      <c r="D50" s="72"/>
      <c r="E50" s="72"/>
      <c r="F50" s="72"/>
    </row>
    <row r="51">
      <c r="A51" s="72"/>
      <c r="B51" s="72"/>
      <c r="C51" s="72"/>
      <c r="D51" s="72"/>
      <c r="E51" s="72"/>
      <c r="F51" s="72"/>
    </row>
    <row r="52" ht="27.0" customHeight="1">
      <c r="A52" s="69"/>
      <c r="B52" s="34" t="s">
        <v>99</v>
      </c>
      <c r="C52" s="70"/>
      <c r="D52" s="70"/>
      <c r="E52" s="70"/>
      <c r="F52" s="70"/>
    </row>
    <row r="53">
      <c r="A53" s="74"/>
      <c r="B53" s="74" t="s">
        <v>100</v>
      </c>
      <c r="C53" s="72"/>
      <c r="D53" s="72"/>
      <c r="E53" s="72"/>
      <c r="F53" s="72"/>
    </row>
    <row r="54">
      <c r="A54" s="74"/>
      <c r="B54" s="74" t="s">
        <v>101</v>
      </c>
      <c r="C54" s="72"/>
      <c r="D54" s="72"/>
      <c r="E54" s="72"/>
      <c r="F54" s="72"/>
    </row>
    <row r="55">
      <c r="A55" s="74"/>
      <c r="B55" s="74" t="s">
        <v>102</v>
      </c>
      <c r="C55" s="72"/>
      <c r="D55" s="72"/>
      <c r="E55" s="72"/>
      <c r="F55" s="72"/>
    </row>
    <row r="56">
      <c r="A56" s="74"/>
      <c r="B56" s="74" t="s">
        <v>103</v>
      </c>
      <c r="C56" s="72"/>
      <c r="D56" s="72"/>
      <c r="E56" s="72"/>
      <c r="F56" s="72"/>
    </row>
    <row r="57">
      <c r="A57" s="72"/>
      <c r="B57" s="72"/>
      <c r="C57" s="72"/>
      <c r="D57" s="72"/>
      <c r="E57" s="72"/>
      <c r="F57" s="72"/>
    </row>
    <row r="58" ht="25.5" customHeight="1">
      <c r="A58" s="69"/>
      <c r="B58" s="34" t="s">
        <v>104</v>
      </c>
      <c r="C58" s="70"/>
      <c r="D58" s="70"/>
      <c r="E58" s="70"/>
      <c r="F58" s="70"/>
    </row>
    <row r="59">
      <c r="A59" s="74"/>
      <c r="B59" s="74" t="s">
        <v>105</v>
      </c>
      <c r="C59" s="72"/>
      <c r="D59" s="72"/>
      <c r="E59" s="72"/>
      <c r="F59" s="72"/>
    </row>
    <row r="60">
      <c r="A60" s="74"/>
      <c r="B60" s="74" t="s">
        <v>106</v>
      </c>
      <c r="C60" s="72"/>
      <c r="D60" s="72"/>
      <c r="E60" s="72"/>
      <c r="F60" s="72"/>
    </row>
    <row r="61">
      <c r="A61" s="74"/>
      <c r="B61" s="74" t="s">
        <v>107</v>
      </c>
      <c r="C61" s="72"/>
      <c r="D61" s="72"/>
      <c r="E61" s="72"/>
      <c r="F61" s="72"/>
    </row>
    <row r="62">
      <c r="A62" s="74"/>
      <c r="B62" s="74" t="s">
        <v>108</v>
      </c>
      <c r="C62" s="72"/>
      <c r="D62" s="72"/>
      <c r="E62" s="72"/>
      <c r="F62" s="72"/>
    </row>
    <row r="63">
      <c r="A63" s="72"/>
      <c r="B63" s="72"/>
      <c r="C63" s="72"/>
      <c r="D63" s="72"/>
      <c r="E63" s="72"/>
      <c r="F63" s="72"/>
    </row>
    <row r="64">
      <c r="A64" s="74"/>
      <c r="B64" s="74" t="s">
        <v>109</v>
      </c>
      <c r="C64" s="72"/>
      <c r="D64" s="72"/>
      <c r="E64" s="72"/>
      <c r="F64" s="72"/>
    </row>
    <row r="65">
      <c r="A65" s="74"/>
      <c r="B65" s="74"/>
      <c r="C65" s="72"/>
      <c r="D65" s="72"/>
      <c r="E65" s="72"/>
      <c r="F65" s="72"/>
    </row>
    <row r="66">
      <c r="A66" s="74"/>
      <c r="B66" s="74"/>
      <c r="C66" s="72"/>
      <c r="D66" s="72"/>
      <c r="E66" s="72"/>
      <c r="F66" s="72"/>
    </row>
    <row r="67">
      <c r="A67" s="72"/>
      <c r="B67" s="72"/>
      <c r="C67" s="72"/>
      <c r="D67" s="72"/>
      <c r="E67" s="72"/>
      <c r="F67" s="72"/>
    </row>
  </sheetData>
  <mergeCells count="1">
    <mergeCell ref="C1:F1"/>
  </mergeCells>
  <hyperlinks>
    <hyperlink r:id="rId1" ref="C1"/>
  </hyperlinks>
  <drawing r:id="rId2"/>
</worksheet>
</file>